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https://xerox-my.sharepoint.com/personal/john_gonzales_xerox_com/Documents/AGM/Oklahoma/"/>
    </mc:Choice>
  </mc:AlternateContent>
  <xr:revisionPtr revIDLastSave="67" documentId="8_{D784EB53-902E-446C-8757-CC01E5885521}" xr6:coauthVersionLast="47" xr6:coauthVersionMax="47" xr10:uidLastSave="{B11F2538-EBB6-4FE5-9169-B24DB182D911}"/>
  <workbookProtection workbookAlgorithmName="SHA-512" workbookHashValue="sufZb0UOMxUY/BDwFsIO7K8/Y3gC0j8xGyHxrEIuBwTh+sCMkTnz3Vur4QhWuglIWqIZO0rr+t0XxbJ0PLNdOg==" workbookSaltValue="KTHd6lXi5pkJI+Hev/fMzw==" workbookSpinCount="100000" lockStructure="1"/>
  <bookViews>
    <workbookView xWindow="-105" yWindow="0" windowWidth="26010" windowHeight="21705" tabRatio="773" firstSheet="1" activeTab="1" xr2:uid="{00000000-000D-0000-FFFF-FFFF00000000}"/>
  </bookViews>
  <sheets>
    <sheet name="3.1 MPS" sheetId="22" r:id="rId1"/>
    <sheet name="CAT A" sheetId="15" r:id="rId2"/>
    <sheet name="CAT B" sheetId="18" r:id="rId3"/>
    <sheet name="CAT C" sheetId="19" r:id="rId4"/>
    <sheet name="CAT D" sheetId="20" r:id="rId5"/>
    <sheet name="CAT E" sheetId="21" r:id="rId6"/>
    <sheet name=" CAT F" sheetId="27" r:id="rId7"/>
    <sheet name="3D Printers" sheetId="24" r:id="rId8"/>
    <sheet name="Production Copier Print Sys " sheetId="29" r:id="rId9"/>
    <sheet name="Wide Format Print Systems" sheetId="28" r:id="rId10"/>
  </sheets>
  <definedNames>
    <definedName name="international_spend" localSheetId="8">#REF!</definedName>
    <definedName name="international_spend">#REF!</definedName>
    <definedName name="international_volume" localSheetId="8">#REF!</definedName>
    <definedName name="international_volume">#REF!</definedName>
    <definedName name="Xerox_D95" localSheetId="8">#REF!</definedName>
    <definedName name="Xerox_D95">#REF!</definedName>
    <definedName name="Xerox_D95_Production">#REF!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758" i="29" l="1"/>
  <c r="K758" i="29"/>
  <c r="J758" i="29"/>
  <c r="L757" i="29"/>
  <c r="K757" i="29"/>
  <c r="J757" i="29"/>
  <c r="L756" i="29"/>
  <c r="K756" i="29"/>
  <c r="J756" i="29"/>
  <c r="I756" i="29" l="1"/>
  <c r="I720" i="29"/>
  <c r="I719" i="29"/>
  <c r="I511" i="29"/>
  <c r="I510" i="29"/>
  <c r="I461" i="29"/>
  <c r="I450" i="29"/>
  <c r="I441" i="29"/>
  <c r="I398" i="29"/>
  <c r="I397" i="29"/>
  <c r="I388" i="29"/>
  <c r="I380" i="29"/>
  <c r="I379" i="29"/>
  <c r="I369" i="29"/>
  <c r="I368" i="29"/>
  <c r="I361" i="29"/>
  <c r="I139" i="29"/>
  <c r="I54" i="29"/>
  <c r="I53" i="29"/>
  <c r="I44" i="29"/>
  <c r="I43" i="29"/>
  <c r="I36" i="29"/>
  <c r="H49" i="22"/>
  <c r="H48" i="22"/>
  <c r="H46" i="22"/>
  <c r="H45" i="22"/>
  <c r="H44" i="22"/>
  <c r="H43" i="22"/>
  <c r="H42" i="22"/>
  <c r="H41" i="22"/>
  <c r="H40" i="22"/>
  <c r="H38" i="22"/>
  <c r="H37" i="22"/>
  <c r="H36" i="22"/>
  <c r="H35" i="22"/>
  <c r="H34" i="22"/>
  <c r="H33" i="22"/>
  <c r="H32" i="22"/>
  <c r="H31" i="22"/>
  <c r="H30" i="22"/>
  <c r="H29" i="22"/>
  <c r="H28" i="22"/>
  <c r="H26" i="22"/>
  <c r="H24" i="22"/>
  <c r="H23" i="22"/>
  <c r="H22" i="22"/>
  <c r="H21" i="22"/>
  <c r="H20" i="22"/>
  <c r="H19" i="22"/>
  <c r="H18" i="22"/>
  <c r="H17" i="22"/>
  <c r="H16" i="22"/>
  <c r="H15" i="22"/>
  <c r="H13" i="22"/>
  <c r="H12" i="22"/>
  <c r="H11" i="22"/>
  <c r="H10" i="22"/>
  <c r="H9" i="22"/>
  <c r="H8" i="22"/>
  <c r="H1186" i="28"/>
  <c r="H1185" i="28"/>
  <c r="H1184" i="28"/>
  <c r="H1183" i="28"/>
  <c r="H1182" i="28"/>
  <c r="H1181" i="28"/>
  <c r="H1179" i="28"/>
  <c r="H1173" i="28"/>
  <c r="H1167" i="28"/>
  <c r="K1167" i="28"/>
  <c r="H1166" i="28"/>
  <c r="K1166" i="28"/>
  <c r="J1166" i="28"/>
  <c r="I1166" i="28"/>
  <c r="H1165" i="28"/>
  <c r="K1165" i="28"/>
  <c r="J1165" i="28"/>
  <c r="I1165" i="28"/>
  <c r="H1164" i="28"/>
  <c r="K1164" i="28"/>
  <c r="I1164" i="28"/>
  <c r="H1163" i="28"/>
  <c r="K1163" i="28"/>
  <c r="H1162" i="28"/>
  <c r="J1162" i="28"/>
  <c r="I1162" i="28"/>
  <c r="H1161" i="28"/>
  <c r="K1161" i="28"/>
  <c r="H1160" i="28"/>
  <c r="J1160" i="28"/>
  <c r="I1160" i="28"/>
  <c r="H1159" i="28"/>
  <c r="K1159" i="28"/>
  <c r="H1158" i="28"/>
  <c r="I1158" i="28"/>
  <c r="H1157" i="28"/>
  <c r="K1157" i="28"/>
  <c r="J1157" i="28"/>
  <c r="H1156" i="28"/>
  <c r="K1156" i="28"/>
  <c r="J1156" i="28"/>
  <c r="I1156" i="28"/>
  <c r="H1155" i="28"/>
  <c r="K1155" i="28"/>
  <c r="J1155" i="28"/>
  <c r="I1155" i="28"/>
  <c r="H1154" i="28"/>
  <c r="I1154" i="28"/>
  <c r="H1153" i="28"/>
  <c r="K1153" i="28"/>
  <c r="J1153" i="28"/>
  <c r="I1153" i="28"/>
  <c r="H1152" i="28"/>
  <c r="I1152" i="28"/>
  <c r="H1151" i="28"/>
  <c r="I1151" i="28"/>
  <c r="H1150" i="28"/>
  <c r="K1150" i="28"/>
  <c r="I1150" i="28"/>
  <c r="H1148" i="28"/>
  <c r="K1148" i="28"/>
  <c r="H1137" i="28"/>
  <c r="H1136" i="28"/>
  <c r="H1135" i="28"/>
  <c r="H1134" i="28"/>
  <c r="H1133" i="28"/>
  <c r="H1132" i="28"/>
  <c r="H1130" i="28"/>
  <c r="H1124" i="28"/>
  <c r="H1118" i="28"/>
  <c r="K1118" i="28"/>
  <c r="J1118" i="28"/>
  <c r="I1118" i="28"/>
  <c r="H1117" i="28"/>
  <c r="K1117" i="28"/>
  <c r="H1116" i="28"/>
  <c r="H1115" i="28"/>
  <c r="K1115" i="28"/>
  <c r="H1114" i="28"/>
  <c r="H1113" i="28"/>
  <c r="K1113" i="28"/>
  <c r="J1113" i="28"/>
  <c r="I1113" i="28"/>
  <c r="H1112" i="28"/>
  <c r="H1111" i="28"/>
  <c r="J1111" i="28"/>
  <c r="I1111" i="28"/>
  <c r="K1111" i="28"/>
  <c r="H1110" i="28"/>
  <c r="H1109" i="28"/>
  <c r="K1109" i="28"/>
  <c r="J1109" i="28"/>
  <c r="I1109" i="28"/>
  <c r="H1108" i="28"/>
  <c r="H1107" i="28"/>
  <c r="K1107" i="28"/>
  <c r="I1107" i="28"/>
  <c r="J1107" i="28"/>
  <c r="H1106" i="28"/>
  <c r="H1105" i="28"/>
  <c r="K1105" i="28"/>
  <c r="H1104" i="28"/>
  <c r="H1103" i="28"/>
  <c r="K1103" i="28"/>
  <c r="J1103" i="28"/>
  <c r="I1103" i="28"/>
  <c r="H1102" i="28"/>
  <c r="H1101" i="28"/>
  <c r="K1101" i="28"/>
  <c r="J1101" i="28"/>
  <c r="I1101" i="28"/>
  <c r="H1099" i="28"/>
  <c r="H1088" i="28"/>
  <c r="H1087" i="28"/>
  <c r="H1086" i="28"/>
  <c r="H1085" i="28"/>
  <c r="H1084" i="28"/>
  <c r="H1083" i="28"/>
  <c r="H1081" i="28"/>
  <c r="H1075" i="28"/>
  <c r="H1069" i="28"/>
  <c r="K1069" i="28"/>
  <c r="J1069" i="28"/>
  <c r="H1068" i="28"/>
  <c r="H1067" i="28"/>
  <c r="J1067" i="28"/>
  <c r="H1066" i="28"/>
  <c r="H1065" i="28"/>
  <c r="J1065" i="28"/>
  <c r="H1064" i="28"/>
  <c r="H1063" i="28"/>
  <c r="J1063" i="28"/>
  <c r="H1062" i="28"/>
  <c r="H1061" i="28"/>
  <c r="J1061" i="28"/>
  <c r="H1060" i="28"/>
  <c r="H1059" i="28"/>
  <c r="K1059" i="28"/>
  <c r="J1059" i="28"/>
  <c r="H1058" i="28"/>
  <c r="H1057" i="28"/>
  <c r="I1057" i="28"/>
  <c r="H1056" i="28"/>
  <c r="H1055" i="28"/>
  <c r="J1055" i="28"/>
  <c r="I1055" i="28"/>
  <c r="H1054" i="28"/>
  <c r="H1053" i="28"/>
  <c r="H1052" i="28"/>
  <c r="H1050" i="28"/>
  <c r="J1050" i="28"/>
  <c r="J1053" i="28"/>
  <c r="H1039" i="28"/>
  <c r="H1038" i="28"/>
  <c r="H1037" i="28"/>
  <c r="H1036" i="28"/>
  <c r="H1035" i="28"/>
  <c r="H1034" i="28"/>
  <c r="H1032" i="28"/>
  <c r="H1026" i="28"/>
  <c r="H1020" i="28"/>
  <c r="H1019" i="28"/>
  <c r="K1019" i="28"/>
  <c r="J1019" i="28"/>
  <c r="H1018" i="28"/>
  <c r="H1017" i="28"/>
  <c r="K1017" i="28"/>
  <c r="J1017" i="28"/>
  <c r="H1016" i="28"/>
  <c r="H1015" i="28"/>
  <c r="K1015" i="28"/>
  <c r="J1015" i="28"/>
  <c r="H1014" i="28"/>
  <c r="H1013" i="28"/>
  <c r="K1013" i="28"/>
  <c r="J1013" i="28"/>
  <c r="H1012" i="28"/>
  <c r="H1011" i="28"/>
  <c r="J1011" i="28"/>
  <c r="H1010" i="28"/>
  <c r="H1009" i="28"/>
  <c r="J1009" i="28"/>
  <c r="H1008" i="28"/>
  <c r="H1007" i="28"/>
  <c r="J1007" i="28"/>
  <c r="H1006" i="28"/>
  <c r="H1005" i="28"/>
  <c r="J1005" i="28"/>
  <c r="H1004" i="28"/>
  <c r="H1003" i="28"/>
  <c r="K1003" i="28"/>
  <c r="J1003" i="28"/>
  <c r="H1001" i="28"/>
  <c r="H990" i="28"/>
  <c r="H989" i="28"/>
  <c r="H988" i="28"/>
  <c r="H987" i="28"/>
  <c r="H986" i="28"/>
  <c r="H985" i="28"/>
  <c r="H983" i="28"/>
  <c r="H977" i="28"/>
  <c r="H971" i="28"/>
  <c r="J971" i="28"/>
  <c r="H970" i="28"/>
  <c r="H969" i="28"/>
  <c r="K969" i="28"/>
  <c r="J969" i="28"/>
  <c r="H968" i="28"/>
  <c r="H967" i="28"/>
  <c r="K967" i="28"/>
  <c r="J967" i="28"/>
  <c r="H966" i="28"/>
  <c r="H965" i="28"/>
  <c r="J965" i="28"/>
  <c r="H964" i="28"/>
  <c r="H963" i="28"/>
  <c r="J963" i="28"/>
  <c r="H962" i="28"/>
  <c r="H961" i="28"/>
  <c r="K961" i="28"/>
  <c r="J961" i="28"/>
  <c r="H960" i="28"/>
  <c r="H959" i="28"/>
  <c r="J959" i="28"/>
  <c r="H958" i="28"/>
  <c r="H957" i="28"/>
  <c r="K957" i="28"/>
  <c r="J957" i="28"/>
  <c r="H956" i="28"/>
  <c r="H955" i="28"/>
  <c r="K955" i="28"/>
  <c r="J955" i="28"/>
  <c r="H954" i="28"/>
  <c r="H952" i="28"/>
  <c r="K952" i="28"/>
  <c r="J952" i="28"/>
  <c r="H941" i="28"/>
  <c r="H940" i="28"/>
  <c r="H939" i="28"/>
  <c r="H938" i="28"/>
  <c r="H937" i="28"/>
  <c r="H936" i="28"/>
  <c r="H934" i="28"/>
  <c r="H928" i="28"/>
  <c r="H922" i="28"/>
  <c r="H921" i="28"/>
  <c r="K921" i="28"/>
  <c r="J921" i="28"/>
  <c r="H920" i="28"/>
  <c r="H919" i="28"/>
  <c r="J919" i="28"/>
  <c r="H918" i="28"/>
  <c r="H917" i="28"/>
  <c r="J917" i="28"/>
  <c r="H916" i="28"/>
  <c r="H915" i="28"/>
  <c r="K915" i="28"/>
  <c r="J915" i="28"/>
  <c r="H914" i="28"/>
  <c r="H913" i="28"/>
  <c r="J913" i="28"/>
  <c r="H912" i="28"/>
  <c r="H911" i="28"/>
  <c r="K911" i="28"/>
  <c r="J911" i="28"/>
  <c r="H910" i="28"/>
  <c r="H909" i="28"/>
  <c r="K909" i="28"/>
  <c r="J909" i="28"/>
  <c r="H908" i="28"/>
  <c r="H907" i="28"/>
  <c r="K907" i="28"/>
  <c r="J907" i="28"/>
  <c r="H906" i="28"/>
  <c r="H905" i="28"/>
  <c r="K905" i="28"/>
  <c r="J905" i="28"/>
  <c r="H903" i="28"/>
  <c r="H892" i="28"/>
  <c r="H891" i="28"/>
  <c r="H890" i="28"/>
  <c r="H889" i="28"/>
  <c r="H888" i="28"/>
  <c r="H887" i="28"/>
  <c r="H885" i="28"/>
  <c r="H879" i="28"/>
  <c r="H873" i="28"/>
  <c r="J873" i="28"/>
  <c r="H872" i="28"/>
  <c r="H871" i="28"/>
  <c r="J871" i="28"/>
  <c r="H870" i="28"/>
  <c r="H869" i="28"/>
  <c r="J869" i="28"/>
  <c r="H868" i="28"/>
  <c r="I868" i="28"/>
  <c r="H867" i="28"/>
  <c r="K867" i="28"/>
  <c r="J867" i="28"/>
  <c r="H866" i="28"/>
  <c r="I866" i="28"/>
  <c r="H865" i="28"/>
  <c r="J865" i="28"/>
  <c r="H864" i="28"/>
  <c r="I864" i="28"/>
  <c r="H863" i="28"/>
  <c r="K863" i="28"/>
  <c r="J863" i="28"/>
  <c r="H862" i="28"/>
  <c r="I862" i="28"/>
  <c r="H861" i="28"/>
  <c r="J861" i="28"/>
  <c r="H860" i="28"/>
  <c r="H859" i="28"/>
  <c r="J859" i="28"/>
  <c r="H858" i="28"/>
  <c r="I858" i="28"/>
  <c r="H857" i="28"/>
  <c r="K857" i="28"/>
  <c r="J857" i="28"/>
  <c r="H856" i="28"/>
  <c r="H854" i="28"/>
  <c r="H843" i="28"/>
  <c r="H842" i="28"/>
  <c r="H841" i="28"/>
  <c r="H840" i="28"/>
  <c r="H839" i="28"/>
  <c r="H838" i="28"/>
  <c r="H836" i="28"/>
  <c r="H830" i="28"/>
  <c r="H824" i="28"/>
  <c r="I824" i="28"/>
  <c r="H823" i="28"/>
  <c r="H822" i="28"/>
  <c r="I822" i="28"/>
  <c r="H821" i="28"/>
  <c r="H820" i="28"/>
  <c r="I820" i="28"/>
  <c r="H819" i="28"/>
  <c r="H818" i="28"/>
  <c r="H817" i="28"/>
  <c r="H816" i="28"/>
  <c r="I816" i="28"/>
  <c r="H815" i="28"/>
  <c r="H814" i="28"/>
  <c r="H813" i="28"/>
  <c r="H812" i="28"/>
  <c r="I812" i="28"/>
  <c r="H811" i="28"/>
  <c r="H810" i="28"/>
  <c r="H809" i="28"/>
  <c r="H808" i="28"/>
  <c r="I808" i="28"/>
  <c r="H807" i="28"/>
  <c r="H805" i="28"/>
  <c r="H794" i="28"/>
  <c r="H793" i="28"/>
  <c r="H792" i="28"/>
  <c r="H791" i="28"/>
  <c r="H790" i="28"/>
  <c r="H789" i="28"/>
  <c r="H787" i="28"/>
  <c r="H781" i="28"/>
  <c r="H775" i="28"/>
  <c r="H774" i="28"/>
  <c r="I774" i="28"/>
  <c r="H773" i="28"/>
  <c r="H772" i="28"/>
  <c r="H771" i="28"/>
  <c r="H770" i="28"/>
  <c r="I770" i="28"/>
  <c r="H769" i="28"/>
  <c r="H768" i="28"/>
  <c r="H767" i="28"/>
  <c r="H766" i="28"/>
  <c r="I766" i="28"/>
  <c r="H765" i="28"/>
  <c r="H764" i="28"/>
  <c r="H763" i="28"/>
  <c r="H762" i="28"/>
  <c r="I762" i="28"/>
  <c r="H761" i="28"/>
  <c r="H760" i="28"/>
  <c r="H759" i="28"/>
  <c r="H758" i="28"/>
  <c r="I758" i="28"/>
  <c r="H756" i="28"/>
  <c r="H745" i="28"/>
  <c r="H744" i="28"/>
  <c r="H743" i="28"/>
  <c r="H742" i="28"/>
  <c r="H741" i="28"/>
  <c r="H740" i="28"/>
  <c r="H738" i="28"/>
  <c r="H732" i="28"/>
  <c r="H726" i="28"/>
  <c r="H725" i="28"/>
  <c r="H724" i="28"/>
  <c r="I724" i="28"/>
  <c r="H723" i="28"/>
  <c r="H722" i="28"/>
  <c r="H721" i="28"/>
  <c r="H720" i="28"/>
  <c r="I720" i="28"/>
  <c r="H719" i="28"/>
  <c r="H718" i="28"/>
  <c r="H717" i="28"/>
  <c r="H716" i="28"/>
  <c r="I716" i="28"/>
  <c r="H715" i="28"/>
  <c r="H714" i="28"/>
  <c r="K714" i="28"/>
  <c r="H713" i="28"/>
  <c r="I713" i="28"/>
  <c r="J713" i="28"/>
  <c r="H712" i="28"/>
  <c r="K712" i="28"/>
  <c r="H711" i="28"/>
  <c r="K711" i="28"/>
  <c r="H710" i="28"/>
  <c r="K710" i="28"/>
  <c r="H709" i="28"/>
  <c r="K709" i="28"/>
  <c r="J709" i="28"/>
  <c r="I709" i="28"/>
  <c r="H708" i="28"/>
  <c r="K708" i="28"/>
  <c r="H707" i="28"/>
  <c r="K707" i="28"/>
  <c r="H705" i="28"/>
  <c r="K705" i="28"/>
  <c r="H694" i="28"/>
  <c r="H693" i="28"/>
  <c r="H692" i="28"/>
  <c r="H691" i="28"/>
  <c r="H690" i="28"/>
  <c r="H689" i="28"/>
  <c r="H687" i="28"/>
  <c r="H681" i="28"/>
  <c r="H675" i="28"/>
  <c r="K675" i="28"/>
  <c r="H674" i="28"/>
  <c r="K674" i="28"/>
  <c r="H673" i="28"/>
  <c r="J673" i="28"/>
  <c r="I673" i="28"/>
  <c r="K673" i="28"/>
  <c r="H672" i="28"/>
  <c r="K672" i="28"/>
  <c r="H671" i="28"/>
  <c r="K671" i="28"/>
  <c r="J671" i="28"/>
  <c r="I671" i="28"/>
  <c r="H670" i="28"/>
  <c r="K670" i="28"/>
  <c r="H669" i="28"/>
  <c r="K669" i="28"/>
  <c r="J669" i="28"/>
  <c r="H668" i="28"/>
  <c r="K668" i="28"/>
  <c r="H667" i="28"/>
  <c r="K667" i="28"/>
  <c r="I667" i="28"/>
  <c r="J667" i="28"/>
  <c r="H666" i="28"/>
  <c r="K666" i="28"/>
  <c r="H665" i="28"/>
  <c r="K665" i="28"/>
  <c r="H664" i="28"/>
  <c r="K664" i="28"/>
  <c r="H663" i="28"/>
  <c r="K663" i="28"/>
  <c r="J663" i="28"/>
  <c r="I663" i="28"/>
  <c r="H662" i="28"/>
  <c r="K662" i="28"/>
  <c r="H661" i="28"/>
  <c r="K661" i="28"/>
  <c r="H660" i="28"/>
  <c r="K660" i="28"/>
  <c r="H659" i="28"/>
  <c r="K659" i="28"/>
  <c r="H658" i="28"/>
  <c r="K658" i="28"/>
  <c r="H657" i="28"/>
  <c r="K657" i="28"/>
  <c r="J657" i="28"/>
  <c r="I657" i="28"/>
  <c r="H656" i="28"/>
  <c r="K656" i="28"/>
  <c r="H654" i="28"/>
  <c r="K654" i="28"/>
  <c r="H643" i="28"/>
  <c r="H642" i="28"/>
  <c r="H641" i="28"/>
  <c r="H640" i="28"/>
  <c r="H639" i="28"/>
  <c r="H638" i="28"/>
  <c r="H636" i="28"/>
  <c r="H630" i="28"/>
  <c r="H624" i="28"/>
  <c r="K624" i="28"/>
  <c r="H623" i="28"/>
  <c r="J623" i="28"/>
  <c r="I623" i="28"/>
  <c r="K623" i="28"/>
  <c r="H622" i="28"/>
  <c r="K622" i="28"/>
  <c r="H621" i="28"/>
  <c r="K621" i="28"/>
  <c r="H620" i="28"/>
  <c r="K620" i="28"/>
  <c r="H619" i="28"/>
  <c r="J619" i="28"/>
  <c r="I619" i="28"/>
  <c r="K619" i="28"/>
  <c r="H618" i="28"/>
  <c r="K618" i="28"/>
  <c r="H617" i="28"/>
  <c r="K617" i="28"/>
  <c r="H616" i="28"/>
  <c r="K616" i="28"/>
  <c r="H615" i="28"/>
  <c r="J615" i="28"/>
  <c r="K615" i="28"/>
  <c r="H614" i="28"/>
  <c r="K614" i="28"/>
  <c r="H613" i="28"/>
  <c r="K613" i="28"/>
  <c r="H612" i="28"/>
  <c r="K612" i="28"/>
  <c r="H611" i="28"/>
  <c r="J611" i="28"/>
  <c r="I611" i="28"/>
  <c r="K611" i="28"/>
  <c r="H610" i="28"/>
  <c r="K610" i="28"/>
  <c r="H609" i="28"/>
  <c r="K609" i="28"/>
  <c r="H608" i="28"/>
  <c r="K608" i="28"/>
  <c r="H607" i="28"/>
  <c r="J607" i="28"/>
  <c r="I607" i="28"/>
  <c r="K607" i="28"/>
  <c r="H606" i="28"/>
  <c r="K606" i="28"/>
  <c r="H605" i="28"/>
  <c r="K605" i="28"/>
  <c r="H603" i="28"/>
  <c r="K603" i="28"/>
  <c r="H592" i="28"/>
  <c r="H591" i="28"/>
  <c r="H590" i="28"/>
  <c r="H589" i="28"/>
  <c r="H588" i="28"/>
  <c r="H587" i="28"/>
  <c r="H585" i="28"/>
  <c r="H579" i="28"/>
  <c r="H573" i="28"/>
  <c r="J573" i="28"/>
  <c r="K573" i="28"/>
  <c r="H572" i="28"/>
  <c r="K572" i="28"/>
  <c r="H571" i="28"/>
  <c r="K571" i="28"/>
  <c r="H570" i="28"/>
  <c r="K570" i="28"/>
  <c r="H569" i="28"/>
  <c r="J569" i="28"/>
  <c r="K569" i="28"/>
  <c r="H568" i="28"/>
  <c r="K568" i="28"/>
  <c r="H567" i="28"/>
  <c r="K567" i="28"/>
  <c r="H566" i="28"/>
  <c r="K566" i="28"/>
  <c r="H565" i="28"/>
  <c r="J565" i="28"/>
  <c r="K565" i="28"/>
  <c r="H564" i="28"/>
  <c r="K564" i="28"/>
  <c r="H563" i="28"/>
  <c r="K563" i="28"/>
  <c r="H562" i="28"/>
  <c r="K562" i="28"/>
  <c r="H561" i="28"/>
  <c r="J561" i="28"/>
  <c r="K561" i="28"/>
  <c r="H560" i="28"/>
  <c r="K560" i="28"/>
  <c r="H559" i="28"/>
  <c r="K559" i="28"/>
  <c r="H558" i="28"/>
  <c r="K558" i="28"/>
  <c r="H557" i="28"/>
  <c r="J557" i="28"/>
  <c r="K557" i="28"/>
  <c r="H556" i="28"/>
  <c r="K556" i="28"/>
  <c r="H555" i="28"/>
  <c r="K555" i="28"/>
  <c r="H554" i="28"/>
  <c r="K554" i="28"/>
  <c r="H552" i="28"/>
  <c r="J552" i="28"/>
  <c r="K552" i="28"/>
  <c r="H541" i="28"/>
  <c r="H540" i="28"/>
  <c r="H539" i="28"/>
  <c r="H538" i="28"/>
  <c r="H537" i="28"/>
  <c r="H536" i="28"/>
  <c r="H534" i="28"/>
  <c r="H525" i="28"/>
  <c r="H519" i="28"/>
  <c r="K519" i="28"/>
  <c r="H518" i="28"/>
  <c r="K518" i="28"/>
  <c r="H517" i="28"/>
  <c r="K517" i="28"/>
  <c r="H516" i="28"/>
  <c r="J516" i="28"/>
  <c r="K516" i="28"/>
  <c r="H515" i="28"/>
  <c r="K515" i="28"/>
  <c r="H514" i="28"/>
  <c r="K514" i="28"/>
  <c r="H513" i="28"/>
  <c r="K513" i="28"/>
  <c r="H512" i="28"/>
  <c r="J512" i="28"/>
  <c r="K512" i="28"/>
  <c r="H511" i="28"/>
  <c r="K511" i="28"/>
  <c r="H510" i="28"/>
  <c r="K510" i="28"/>
  <c r="H509" i="28"/>
  <c r="K509" i="28"/>
  <c r="H508" i="28"/>
  <c r="J508" i="28"/>
  <c r="K508" i="28"/>
  <c r="H506" i="28"/>
  <c r="K506" i="28"/>
  <c r="H495" i="28"/>
  <c r="H494" i="28"/>
  <c r="H493" i="28"/>
  <c r="H492" i="28"/>
  <c r="H491" i="28"/>
  <c r="H490" i="28"/>
  <c r="H488" i="28"/>
  <c r="H479" i="28"/>
  <c r="H473" i="28"/>
  <c r="K473" i="28"/>
  <c r="H472" i="28"/>
  <c r="K472" i="28"/>
  <c r="H471" i="28"/>
  <c r="J471" i="28"/>
  <c r="K471" i="28"/>
  <c r="H470" i="28"/>
  <c r="K470" i="28"/>
  <c r="H469" i="28"/>
  <c r="K469" i="28"/>
  <c r="H468" i="28"/>
  <c r="K468" i="28"/>
  <c r="H467" i="28"/>
  <c r="J467" i="28"/>
  <c r="K467" i="28"/>
  <c r="H466" i="28"/>
  <c r="K466" i="28"/>
  <c r="H465" i="28"/>
  <c r="K465" i="28"/>
  <c r="H464" i="28"/>
  <c r="K464" i="28"/>
  <c r="H463" i="28"/>
  <c r="J463" i="28"/>
  <c r="K463" i="28"/>
  <c r="H462" i="28"/>
  <c r="K462" i="28"/>
  <c r="H460" i="28"/>
  <c r="K460" i="28"/>
  <c r="H449" i="28"/>
  <c r="H448" i="28"/>
  <c r="H447" i="28"/>
  <c r="H446" i="28"/>
  <c r="H445" i="28"/>
  <c r="H444" i="28"/>
  <c r="H442" i="28"/>
  <c r="H433" i="28"/>
  <c r="H427" i="28"/>
  <c r="K427" i="28"/>
  <c r="H426" i="28"/>
  <c r="J426" i="28"/>
  <c r="K426" i="28"/>
  <c r="H425" i="28"/>
  <c r="K425" i="28"/>
  <c r="H424" i="28"/>
  <c r="K424" i="28"/>
  <c r="H423" i="28"/>
  <c r="K423" i="28"/>
  <c r="H422" i="28"/>
  <c r="J422" i="28"/>
  <c r="K422" i="28"/>
  <c r="H421" i="28"/>
  <c r="K421" i="28"/>
  <c r="H420" i="28"/>
  <c r="K420" i="28"/>
  <c r="H419" i="28"/>
  <c r="K419" i="28"/>
  <c r="H418" i="28"/>
  <c r="J418" i="28"/>
  <c r="K418" i="28"/>
  <c r="H417" i="28"/>
  <c r="K417" i="28"/>
  <c r="H416" i="28"/>
  <c r="K416" i="28"/>
  <c r="H414" i="28"/>
  <c r="K414" i="28"/>
  <c r="H403" i="28"/>
  <c r="H402" i="28"/>
  <c r="H401" i="28"/>
  <c r="H400" i="28"/>
  <c r="H399" i="28"/>
  <c r="H398" i="28"/>
  <c r="H396" i="28"/>
  <c r="H387" i="28"/>
  <c r="H381" i="28"/>
  <c r="J381" i="28"/>
  <c r="K381" i="28"/>
  <c r="H380" i="28"/>
  <c r="J380" i="28"/>
  <c r="K380" i="28"/>
  <c r="H379" i="28"/>
  <c r="J379" i="28"/>
  <c r="I379" i="28"/>
  <c r="K379" i="28"/>
  <c r="H378" i="28"/>
  <c r="J378" i="28"/>
  <c r="K378" i="28"/>
  <c r="H377" i="28"/>
  <c r="J377" i="28"/>
  <c r="I377" i="28"/>
  <c r="K377" i="28"/>
  <c r="H376" i="28"/>
  <c r="K376" i="28"/>
  <c r="H375" i="28"/>
  <c r="J375" i="28"/>
  <c r="I375" i="28"/>
  <c r="K375" i="28"/>
  <c r="H374" i="28"/>
  <c r="K374" i="28"/>
  <c r="I374" i="28"/>
  <c r="H373" i="28"/>
  <c r="J373" i="28"/>
  <c r="I373" i="28"/>
  <c r="K373" i="28"/>
  <c r="H372" i="28"/>
  <c r="K372" i="28"/>
  <c r="I372" i="28"/>
  <c r="H371" i="28"/>
  <c r="K371" i="28"/>
  <c r="H370" i="28"/>
  <c r="I370" i="28"/>
  <c r="H369" i="28"/>
  <c r="K369" i="28"/>
  <c r="H368" i="28"/>
  <c r="K368" i="28"/>
  <c r="H367" i="28"/>
  <c r="K367" i="28"/>
  <c r="H366" i="28"/>
  <c r="K366" i="28"/>
  <c r="H365" i="28"/>
  <c r="K365" i="28"/>
  <c r="H364" i="28"/>
  <c r="J364" i="28"/>
  <c r="K364" i="28"/>
  <c r="H363" i="28"/>
  <c r="J363" i="28"/>
  <c r="K363" i="28"/>
  <c r="H361" i="28"/>
  <c r="J361" i="28"/>
  <c r="K361" i="28"/>
  <c r="H350" i="28"/>
  <c r="H349" i="28"/>
  <c r="H348" i="28"/>
  <c r="H347" i="28"/>
  <c r="H346" i="28"/>
  <c r="H345" i="28"/>
  <c r="H343" i="28"/>
  <c r="H334" i="28"/>
  <c r="H328" i="28"/>
  <c r="I328" i="28"/>
  <c r="K328" i="28"/>
  <c r="H327" i="28"/>
  <c r="J327" i="28"/>
  <c r="K327" i="28"/>
  <c r="H326" i="28"/>
  <c r="J326" i="28"/>
  <c r="I326" i="28"/>
  <c r="K326" i="28"/>
  <c r="H325" i="28"/>
  <c r="K325" i="28"/>
  <c r="H324" i="28"/>
  <c r="J324" i="28"/>
  <c r="I324" i="28"/>
  <c r="K324" i="28"/>
  <c r="H323" i="28"/>
  <c r="K323" i="28"/>
  <c r="H322" i="28"/>
  <c r="K322" i="28"/>
  <c r="H321" i="28"/>
  <c r="H320" i="28"/>
  <c r="K320" i="28"/>
  <c r="J320" i="28"/>
  <c r="H319" i="28"/>
  <c r="K319" i="28"/>
  <c r="H318" i="28"/>
  <c r="J318" i="28"/>
  <c r="H317" i="28"/>
  <c r="K317" i="28"/>
  <c r="H316" i="28"/>
  <c r="K316" i="28"/>
  <c r="J316" i="28"/>
  <c r="H315" i="28"/>
  <c r="I315" i="28"/>
  <c r="H314" i="28"/>
  <c r="J314" i="28"/>
  <c r="H313" i="28"/>
  <c r="I313" i="28"/>
  <c r="H312" i="28"/>
  <c r="J312" i="28"/>
  <c r="H311" i="28"/>
  <c r="K311" i="28"/>
  <c r="H310" i="28"/>
  <c r="J310" i="28"/>
  <c r="H308" i="28"/>
  <c r="I308" i="28"/>
  <c r="H297" i="28"/>
  <c r="H296" i="28"/>
  <c r="H295" i="28"/>
  <c r="H294" i="28"/>
  <c r="H293" i="28"/>
  <c r="H292" i="28"/>
  <c r="H290" i="28"/>
  <c r="H281" i="28"/>
  <c r="H275" i="28"/>
  <c r="H274" i="28"/>
  <c r="K274" i="28"/>
  <c r="H273" i="28"/>
  <c r="J273" i="28"/>
  <c r="H272" i="28"/>
  <c r="J275" i="28"/>
  <c r="H271" i="28"/>
  <c r="J271" i="28"/>
  <c r="H270" i="28"/>
  <c r="I270" i="28"/>
  <c r="H269" i="28"/>
  <c r="J269" i="28"/>
  <c r="H268" i="28"/>
  <c r="K268" i="28"/>
  <c r="H267" i="28"/>
  <c r="J267" i="28"/>
  <c r="H266" i="28"/>
  <c r="K266" i="28"/>
  <c r="H265" i="28"/>
  <c r="J265" i="28"/>
  <c r="H264" i="28"/>
  <c r="I264" i="28"/>
  <c r="H263" i="28"/>
  <c r="J263" i="28"/>
  <c r="H262" i="28"/>
  <c r="I262" i="28"/>
  <c r="H261" i="28"/>
  <c r="J261" i="28"/>
  <c r="H260" i="28"/>
  <c r="I260" i="28"/>
  <c r="H259" i="28"/>
  <c r="J259" i="28"/>
  <c r="H258" i="28"/>
  <c r="K258" i="28"/>
  <c r="H257" i="28"/>
  <c r="J257" i="28"/>
  <c r="H255" i="28"/>
  <c r="I255" i="28"/>
  <c r="H244" i="28"/>
  <c r="H243" i="28"/>
  <c r="H242" i="28"/>
  <c r="H241" i="28"/>
  <c r="H240" i="28"/>
  <c r="H239" i="28"/>
  <c r="H237" i="28"/>
  <c r="H228" i="28"/>
  <c r="H222" i="28"/>
  <c r="J222" i="28"/>
  <c r="H221" i="28"/>
  <c r="I221" i="28"/>
  <c r="H220" i="28"/>
  <c r="J220" i="28"/>
  <c r="H219" i="28"/>
  <c r="K219" i="28"/>
  <c r="H218" i="28"/>
  <c r="J218" i="28"/>
  <c r="H217" i="28"/>
  <c r="K217" i="28"/>
  <c r="H216" i="28"/>
  <c r="J216" i="28"/>
  <c r="H215" i="28"/>
  <c r="K215" i="28"/>
  <c r="H214" i="28"/>
  <c r="J214" i="28"/>
  <c r="H213" i="28"/>
  <c r="I213" i="28"/>
  <c r="H212" i="28"/>
  <c r="J212" i="28"/>
  <c r="H211" i="28"/>
  <c r="I211" i="28"/>
  <c r="H210" i="28"/>
  <c r="J210" i="28"/>
  <c r="H209" i="28"/>
  <c r="I209" i="28"/>
  <c r="H208" i="28"/>
  <c r="J208" i="28"/>
  <c r="H207" i="28"/>
  <c r="K207" i="28"/>
  <c r="H206" i="28"/>
  <c r="J206" i="28"/>
  <c r="H205" i="28"/>
  <c r="K205" i="28"/>
  <c r="H204" i="28"/>
  <c r="J204" i="28"/>
  <c r="H202" i="28"/>
  <c r="K202" i="28"/>
  <c r="H191" i="28"/>
  <c r="H190" i="28"/>
  <c r="H189" i="28"/>
  <c r="H188" i="28"/>
  <c r="H187" i="28"/>
  <c r="H186" i="28"/>
  <c r="H185" i="28"/>
  <c r="H184" i="28"/>
  <c r="H181" i="28"/>
  <c r="H180" i="28"/>
  <c r="H179" i="28"/>
  <c r="H178" i="28"/>
  <c r="H177" i="28"/>
  <c r="H176" i="28"/>
  <c r="I176" i="28"/>
  <c r="J176" i="28"/>
  <c r="H170" i="28"/>
  <c r="I170" i="28"/>
  <c r="K170" i="28"/>
  <c r="H169" i="28"/>
  <c r="J169" i="28"/>
  <c r="I169" i="28"/>
  <c r="K169" i="28"/>
  <c r="H168" i="28"/>
  <c r="K168" i="28"/>
  <c r="H167" i="28"/>
  <c r="H166" i="28"/>
  <c r="I166" i="28"/>
  <c r="K166" i="28"/>
  <c r="H164" i="28"/>
  <c r="J164" i="28"/>
  <c r="J167" i="28"/>
  <c r="I164" i="28"/>
  <c r="I167" i="28"/>
  <c r="K164" i="28"/>
  <c r="H153" i="28"/>
  <c r="H152" i="28"/>
  <c r="H151" i="28"/>
  <c r="H150" i="28"/>
  <c r="H149" i="28"/>
  <c r="H148" i="28"/>
  <c r="H147" i="28"/>
  <c r="H146" i="28"/>
  <c r="H143" i="28"/>
  <c r="H142" i="28"/>
  <c r="H141" i="28"/>
  <c r="H140" i="28"/>
  <c r="H139" i="28"/>
  <c r="H138" i="28"/>
  <c r="H132" i="28"/>
  <c r="I132" i="28"/>
  <c r="H131" i="28"/>
  <c r="K131" i="28"/>
  <c r="H130" i="28"/>
  <c r="K130" i="28"/>
  <c r="J130" i="28"/>
  <c r="I130" i="28"/>
  <c r="H129" i="28"/>
  <c r="K129" i="28"/>
  <c r="H128" i="28"/>
  <c r="I128" i="28"/>
  <c r="H126" i="28"/>
  <c r="K126" i="28"/>
  <c r="H115" i="28"/>
  <c r="H114" i="28"/>
  <c r="H113" i="28"/>
  <c r="H112" i="28"/>
  <c r="H111" i="28"/>
  <c r="H110" i="28"/>
  <c r="H109" i="28"/>
  <c r="H108" i="28"/>
  <c r="H105" i="28"/>
  <c r="H104" i="28"/>
  <c r="H103" i="28"/>
  <c r="H102" i="28"/>
  <c r="H101" i="28"/>
  <c r="H100" i="28"/>
  <c r="H94" i="28"/>
  <c r="I94" i="28"/>
  <c r="K94" i="28"/>
  <c r="H93" i="28"/>
  <c r="I93" i="28"/>
  <c r="K93" i="28"/>
  <c r="H92" i="28"/>
  <c r="K92" i="28"/>
  <c r="H91" i="28"/>
  <c r="K91" i="28"/>
  <c r="H90" i="28"/>
  <c r="I90" i="28"/>
  <c r="K90" i="28"/>
  <c r="H88" i="28"/>
  <c r="I88" i="28"/>
  <c r="K88" i="28"/>
  <c r="H77" i="28"/>
  <c r="H76" i="28"/>
  <c r="H75" i="28"/>
  <c r="H74" i="28"/>
  <c r="H73" i="28"/>
  <c r="H72" i="28"/>
  <c r="H71" i="28"/>
  <c r="H70" i="28"/>
  <c r="H67" i="28"/>
  <c r="H66" i="28"/>
  <c r="H65" i="28"/>
  <c r="H64" i="28"/>
  <c r="H63" i="28"/>
  <c r="H62" i="28"/>
  <c r="I62" i="28"/>
  <c r="H56" i="28"/>
  <c r="K56" i="28"/>
  <c r="H55" i="28"/>
  <c r="J55" i="28"/>
  <c r="K55" i="28"/>
  <c r="H54" i="28"/>
  <c r="K54" i="28"/>
  <c r="J54" i="28"/>
  <c r="I54" i="28"/>
  <c r="H53" i="28"/>
  <c r="J53" i="28"/>
  <c r="K53" i="28"/>
  <c r="H51" i="28"/>
  <c r="K51" i="28"/>
  <c r="I51" i="28"/>
  <c r="J51" i="28"/>
  <c r="H40" i="28"/>
  <c r="H39" i="28"/>
  <c r="H38" i="28"/>
  <c r="H37" i="28"/>
  <c r="H36" i="28"/>
  <c r="H35" i="28"/>
  <c r="H34" i="28"/>
  <c r="H33" i="28"/>
  <c r="H30" i="28"/>
  <c r="H29" i="28"/>
  <c r="H28" i="28"/>
  <c r="H27" i="28"/>
  <c r="H26" i="28"/>
  <c r="H25" i="28"/>
  <c r="H19" i="28"/>
  <c r="J19" i="28"/>
  <c r="H18" i="28"/>
  <c r="K18" i="28"/>
  <c r="H17" i="28"/>
  <c r="J17" i="28"/>
  <c r="H16" i="28"/>
  <c r="I16" i="28"/>
  <c r="H14" i="28"/>
  <c r="J14" i="28"/>
  <c r="I258" i="28"/>
  <c r="K314" i="28"/>
  <c r="I363" i="28"/>
  <c r="J366" i="28"/>
  <c r="J369" i="28"/>
  <c r="J372" i="28"/>
  <c r="I381" i="28"/>
  <c r="I418" i="28"/>
  <c r="I422" i="28"/>
  <c r="I426" i="28"/>
  <c r="I463" i="28"/>
  <c r="I467" i="28"/>
  <c r="I471" i="28"/>
  <c r="I508" i="28"/>
  <c r="I512" i="28"/>
  <c r="I516" i="28"/>
  <c r="I552" i="28"/>
  <c r="I557" i="28"/>
  <c r="I561" i="28"/>
  <c r="I565" i="28"/>
  <c r="I569" i="28"/>
  <c r="I573" i="28"/>
  <c r="I615" i="28"/>
  <c r="K1162" i="28"/>
  <c r="J90" i="28"/>
  <c r="K167" i="28"/>
  <c r="I367" i="28"/>
  <c r="J370" i="28"/>
  <c r="I661" i="28"/>
  <c r="I707" i="28"/>
  <c r="K713" i="28"/>
  <c r="K871" i="28"/>
  <c r="K917" i="28"/>
  <c r="K963" i="28"/>
  <c r="K1009" i="28"/>
  <c r="K1055" i="28"/>
  <c r="K1065" i="28"/>
  <c r="J1151" i="28"/>
  <c r="J1158" i="28"/>
  <c r="K1160" i="28"/>
  <c r="J661" i="28"/>
  <c r="J707" i="28"/>
  <c r="K1151" i="28"/>
  <c r="K1158" i="28"/>
  <c r="I1163" i="28"/>
  <c r="J367" i="28"/>
  <c r="I91" i="28"/>
  <c r="J94" i="28"/>
  <c r="I168" i="28"/>
  <c r="I322" i="28"/>
  <c r="J325" i="28"/>
  <c r="J328" i="28"/>
  <c r="J376" i="28"/>
  <c r="I416" i="28"/>
  <c r="I420" i="28"/>
  <c r="I424" i="28"/>
  <c r="I460" i="28"/>
  <c r="I465" i="28"/>
  <c r="I469" i="28"/>
  <c r="I473" i="28"/>
  <c r="I510" i="28"/>
  <c r="I514" i="28"/>
  <c r="I518" i="28"/>
  <c r="I555" i="28"/>
  <c r="I559" i="28"/>
  <c r="I563" i="28"/>
  <c r="I567" i="28"/>
  <c r="I571" i="28"/>
  <c r="I605" i="28"/>
  <c r="I609" i="28"/>
  <c r="I613" i="28"/>
  <c r="I617" i="28"/>
  <c r="I621" i="28"/>
  <c r="I654" i="28"/>
  <c r="I665" i="28"/>
  <c r="I711" i="28"/>
  <c r="I714" i="28"/>
  <c r="K859" i="28"/>
  <c r="K913" i="28"/>
  <c r="K959" i="28"/>
  <c r="K1005" i="28"/>
  <c r="K1050" i="28"/>
  <c r="K1053" i="28"/>
  <c r="K1061" i="28"/>
  <c r="I1105" i="28"/>
  <c r="J1154" i="28"/>
  <c r="I1161" i="28"/>
  <c r="J1163" i="28"/>
  <c r="I56" i="28"/>
  <c r="J128" i="28"/>
  <c r="J132" i="28"/>
  <c r="J322" i="28"/>
  <c r="I365" i="28"/>
  <c r="J368" i="28"/>
  <c r="I371" i="28"/>
  <c r="J416" i="28"/>
  <c r="J420" i="28"/>
  <c r="J424" i="28"/>
  <c r="J460" i="28"/>
  <c r="J465" i="28"/>
  <c r="J469" i="28"/>
  <c r="J473" i="28"/>
  <c r="J510" i="28"/>
  <c r="J514" i="28"/>
  <c r="J518" i="28"/>
  <c r="J555" i="28"/>
  <c r="J559" i="28"/>
  <c r="J563" i="28"/>
  <c r="J567" i="28"/>
  <c r="J571" i="28"/>
  <c r="J605" i="28"/>
  <c r="J609" i="28"/>
  <c r="J613" i="28"/>
  <c r="J617" i="28"/>
  <c r="J621" i="28"/>
  <c r="J654" i="28"/>
  <c r="I659" i="28"/>
  <c r="J665" i="28"/>
  <c r="I675" i="28"/>
  <c r="J711" i="28"/>
  <c r="K873" i="28"/>
  <c r="K919" i="28"/>
  <c r="K965" i="28"/>
  <c r="K1011" i="28"/>
  <c r="J1057" i="28"/>
  <c r="K1067" i="28"/>
  <c r="J1105" i="28"/>
  <c r="I1115" i="28"/>
  <c r="J1152" i="28"/>
  <c r="K1154" i="28"/>
  <c r="I1159" i="28"/>
  <c r="J1161" i="28"/>
  <c r="K370" i="28"/>
  <c r="J56" i="28"/>
  <c r="I92" i="28"/>
  <c r="K128" i="28"/>
  <c r="K132" i="28"/>
  <c r="K318" i="28"/>
  <c r="J365" i="28"/>
  <c r="J371" i="28"/>
  <c r="J374" i="28"/>
  <c r="J659" i="28"/>
  <c r="I669" i="28"/>
  <c r="J675" i="28"/>
  <c r="K971" i="28"/>
  <c r="K1057" i="28"/>
  <c r="J1115" i="28"/>
  <c r="K1152" i="28"/>
  <c r="I1157" i="28"/>
  <c r="J1159" i="28"/>
  <c r="J92" i="28"/>
  <c r="J323" i="28"/>
  <c r="I369" i="28"/>
  <c r="K861" i="28"/>
  <c r="K865" i="28"/>
  <c r="K869" i="28"/>
  <c r="K1007" i="28"/>
  <c r="K1063" i="28"/>
  <c r="J1150" i="28"/>
  <c r="J1164" i="28"/>
  <c r="J62" i="28"/>
  <c r="K62" i="28"/>
  <c r="K922" i="28"/>
  <c r="J922" i="28"/>
  <c r="I922" i="28"/>
  <c r="I202" i="28"/>
  <c r="I215" i="28"/>
  <c r="I319" i="28"/>
  <c r="J817" i="28"/>
  <c r="I817" i="28"/>
  <c r="K817" i="28"/>
  <c r="K1004" i="28"/>
  <c r="J1004" i="28"/>
  <c r="I1004" i="28"/>
  <c r="K1020" i="28"/>
  <c r="J1020" i="28"/>
  <c r="I1020" i="28"/>
  <c r="K14" i="28"/>
  <c r="K17" i="28"/>
  <c r="K19" i="28"/>
  <c r="K204" i="28"/>
  <c r="K206" i="28"/>
  <c r="K208" i="28"/>
  <c r="K210" i="28"/>
  <c r="K212" i="28"/>
  <c r="K214" i="28"/>
  <c r="K216" i="28"/>
  <c r="K218" i="28"/>
  <c r="K220" i="28"/>
  <c r="K222" i="28"/>
  <c r="K257" i="28"/>
  <c r="K259" i="28"/>
  <c r="K261" i="28"/>
  <c r="K263" i="28"/>
  <c r="K265" i="28"/>
  <c r="K267" i="28"/>
  <c r="K269" i="28"/>
  <c r="K271" i="28"/>
  <c r="K273" i="28"/>
  <c r="K275" i="28"/>
  <c r="K310" i="28"/>
  <c r="K312" i="28"/>
  <c r="J717" i="28"/>
  <c r="I717" i="28"/>
  <c r="K717" i="28"/>
  <c r="J809" i="28"/>
  <c r="I809" i="28"/>
  <c r="K809" i="28"/>
  <c r="K1064" i="28"/>
  <c r="J1064" i="28"/>
  <c r="I1064" i="28"/>
  <c r="I205" i="28"/>
  <c r="I219" i="28"/>
  <c r="I266" i="28"/>
  <c r="I317" i="28"/>
  <c r="J16" i="28"/>
  <c r="J18" i="28"/>
  <c r="I126" i="28"/>
  <c r="I129" i="28"/>
  <c r="I131" i="28"/>
  <c r="K176" i="28"/>
  <c r="J202" i="28"/>
  <c r="J205" i="28"/>
  <c r="J207" i="28"/>
  <c r="J209" i="28"/>
  <c r="J211" i="28"/>
  <c r="J213" i="28"/>
  <c r="J215" i="28"/>
  <c r="J217" i="28"/>
  <c r="J219" i="28"/>
  <c r="J221" i="28"/>
  <c r="J255" i="28"/>
  <c r="J258" i="28"/>
  <c r="J260" i="28"/>
  <c r="J262" i="28"/>
  <c r="J264" i="28"/>
  <c r="J266" i="28"/>
  <c r="J268" i="28"/>
  <c r="J270" i="28"/>
  <c r="J272" i="28"/>
  <c r="J274" i="28"/>
  <c r="J308" i="28"/>
  <c r="J311" i="28"/>
  <c r="J313" i="28"/>
  <c r="J315" i="28"/>
  <c r="J317" i="28"/>
  <c r="J319" i="28"/>
  <c r="J775" i="28"/>
  <c r="I775" i="28"/>
  <c r="K775" i="28"/>
  <c r="K321" i="28"/>
  <c r="I321" i="28"/>
  <c r="J767" i="28"/>
  <c r="I767" i="28"/>
  <c r="K767" i="28"/>
  <c r="K1014" i="28"/>
  <c r="J1014" i="28"/>
  <c r="I1014" i="28"/>
  <c r="K1099" i="28"/>
  <c r="J1099" i="28"/>
  <c r="I1099" i="28"/>
  <c r="I18" i="28"/>
  <c r="I207" i="28"/>
  <c r="I217" i="28"/>
  <c r="I268" i="28"/>
  <c r="I274" i="28"/>
  <c r="I311" i="28"/>
  <c r="J321" i="28"/>
  <c r="K16" i="28"/>
  <c r="I53" i="28"/>
  <c r="I55" i="28"/>
  <c r="J126" i="28"/>
  <c r="J129" i="28"/>
  <c r="J131" i="28"/>
  <c r="K209" i="28"/>
  <c r="K211" i="28"/>
  <c r="K213" i="28"/>
  <c r="K221" i="28"/>
  <c r="K255" i="28"/>
  <c r="K260" i="28"/>
  <c r="K262" i="28"/>
  <c r="K264" i="28"/>
  <c r="K270" i="28"/>
  <c r="K272" i="28"/>
  <c r="K308" i="28"/>
  <c r="K313" i="28"/>
  <c r="K315" i="28"/>
  <c r="J763" i="28"/>
  <c r="I763" i="28"/>
  <c r="K763" i="28"/>
  <c r="K958" i="28"/>
  <c r="J958" i="28"/>
  <c r="I958" i="28"/>
  <c r="J721" i="28"/>
  <c r="I721" i="28"/>
  <c r="K721" i="28"/>
  <c r="J813" i="28"/>
  <c r="I813" i="28"/>
  <c r="K813" i="28"/>
  <c r="J854" i="28"/>
  <c r="I854" i="28"/>
  <c r="K854" i="28"/>
  <c r="K906" i="28"/>
  <c r="J906" i="28"/>
  <c r="I906" i="28"/>
  <c r="K968" i="28"/>
  <c r="J968" i="28"/>
  <c r="I968" i="28"/>
  <c r="K1110" i="28"/>
  <c r="J1110" i="28"/>
  <c r="I1110" i="28"/>
  <c r="I272" i="28"/>
  <c r="I14" i="28"/>
  <c r="I17" i="28"/>
  <c r="I19" i="28"/>
  <c r="J88" i="28"/>
  <c r="J91" i="28"/>
  <c r="J93" i="28"/>
  <c r="J166" i="28"/>
  <c r="J168" i="28"/>
  <c r="J170" i="28"/>
  <c r="I204" i="28"/>
  <c r="I206" i="28"/>
  <c r="I208" i="28"/>
  <c r="I210" i="28"/>
  <c r="I212" i="28"/>
  <c r="I214" i="28"/>
  <c r="I216" i="28"/>
  <c r="I218" i="28"/>
  <c r="I220" i="28"/>
  <c r="I222" i="28"/>
  <c r="I257" i="28"/>
  <c r="I259" i="28"/>
  <c r="I261" i="28"/>
  <c r="I263" i="28"/>
  <c r="I265" i="28"/>
  <c r="I267" i="28"/>
  <c r="I269" i="28"/>
  <c r="I271" i="28"/>
  <c r="I273" i="28"/>
  <c r="I275" i="28"/>
  <c r="I310" i="28"/>
  <c r="I312" i="28"/>
  <c r="I314" i="28"/>
  <c r="I316" i="28"/>
  <c r="I318" i="28"/>
  <c r="I320" i="28"/>
  <c r="J771" i="28"/>
  <c r="I771" i="28"/>
  <c r="K771" i="28"/>
  <c r="J725" i="28"/>
  <c r="I725" i="28"/>
  <c r="K725" i="28"/>
  <c r="K912" i="28"/>
  <c r="J912" i="28"/>
  <c r="I912" i="28"/>
  <c r="J759" i="28"/>
  <c r="I759" i="28"/>
  <c r="K759" i="28"/>
  <c r="J821" i="28"/>
  <c r="I821" i="28"/>
  <c r="K821" i="28"/>
  <c r="K872" i="28"/>
  <c r="J872" i="28"/>
  <c r="I872" i="28"/>
  <c r="K918" i="28"/>
  <c r="J918" i="28"/>
  <c r="I918" i="28"/>
  <c r="K964" i="28"/>
  <c r="J964" i="28"/>
  <c r="I964" i="28"/>
  <c r="K1010" i="28"/>
  <c r="J1010" i="28"/>
  <c r="I1010" i="28"/>
  <c r="K1060" i="28"/>
  <c r="J1060" i="28"/>
  <c r="I1060" i="28"/>
  <c r="K1104" i="28"/>
  <c r="J1104" i="28"/>
  <c r="I1104" i="28"/>
  <c r="K718" i="28"/>
  <c r="J718" i="28"/>
  <c r="K722" i="28"/>
  <c r="J722" i="28"/>
  <c r="K726" i="28"/>
  <c r="J726" i="28"/>
  <c r="K760" i="28"/>
  <c r="J760" i="28"/>
  <c r="K764" i="28"/>
  <c r="J764" i="28"/>
  <c r="K768" i="28"/>
  <c r="J768" i="28"/>
  <c r="K772" i="28"/>
  <c r="J772" i="28"/>
  <c r="K805" i="28"/>
  <c r="J805" i="28"/>
  <c r="K810" i="28"/>
  <c r="J810" i="28"/>
  <c r="K814" i="28"/>
  <c r="J814" i="28"/>
  <c r="K818" i="28"/>
  <c r="J818" i="28"/>
  <c r="K822" i="28"/>
  <c r="J822" i="28"/>
  <c r="K856" i="28"/>
  <c r="J856" i="28"/>
  <c r="K860" i="28"/>
  <c r="J860" i="28"/>
  <c r="K864" i="28"/>
  <c r="J864" i="28"/>
  <c r="K868" i="28"/>
  <c r="J868" i="28"/>
  <c r="K908" i="28"/>
  <c r="J908" i="28"/>
  <c r="I908" i="28"/>
  <c r="K954" i="28"/>
  <c r="J954" i="28"/>
  <c r="I954" i="28"/>
  <c r="K970" i="28"/>
  <c r="J970" i="28"/>
  <c r="I970" i="28"/>
  <c r="K1016" i="28"/>
  <c r="J1016" i="28"/>
  <c r="I1016" i="28"/>
  <c r="K1056" i="28"/>
  <c r="J1056" i="28"/>
  <c r="I1056" i="28"/>
  <c r="K1066" i="28"/>
  <c r="J1066" i="28"/>
  <c r="I1066" i="28"/>
  <c r="K1114" i="28"/>
  <c r="J1114" i="28"/>
  <c r="I1114" i="28"/>
  <c r="I323" i="28"/>
  <c r="I325" i="28"/>
  <c r="I327" i="28"/>
  <c r="I361" i="28"/>
  <c r="I364" i="28"/>
  <c r="I366" i="28"/>
  <c r="I368" i="28"/>
  <c r="I376" i="28"/>
  <c r="I378" i="28"/>
  <c r="I380" i="28"/>
  <c r="I414" i="28"/>
  <c r="I417" i="28"/>
  <c r="I419" i="28"/>
  <c r="I421" i="28"/>
  <c r="I423" i="28"/>
  <c r="I425" i="28"/>
  <c r="I427" i="28"/>
  <c r="I462" i="28"/>
  <c r="I464" i="28"/>
  <c r="I466" i="28"/>
  <c r="I468" i="28"/>
  <c r="I470" i="28"/>
  <c r="I472" i="28"/>
  <c r="I506" i="28"/>
  <c r="I509" i="28"/>
  <c r="I511" i="28"/>
  <c r="I513" i="28"/>
  <c r="I515" i="28"/>
  <c r="I517" i="28"/>
  <c r="I519" i="28"/>
  <c r="I554" i="28"/>
  <c r="I556" i="28"/>
  <c r="I558" i="28"/>
  <c r="I560" i="28"/>
  <c r="I562" i="28"/>
  <c r="I564" i="28"/>
  <c r="I566" i="28"/>
  <c r="I568" i="28"/>
  <c r="I570" i="28"/>
  <c r="I572" i="28"/>
  <c r="I603" i="28"/>
  <c r="I606" i="28"/>
  <c r="I608" i="28"/>
  <c r="I610" i="28"/>
  <c r="I612" i="28"/>
  <c r="I614" i="28"/>
  <c r="I616" i="28"/>
  <c r="I618" i="28"/>
  <c r="I620" i="28"/>
  <c r="I622" i="28"/>
  <c r="I624" i="28"/>
  <c r="I656" i="28"/>
  <c r="I658" i="28"/>
  <c r="I660" i="28"/>
  <c r="I662" i="28"/>
  <c r="I664" i="28"/>
  <c r="I666" i="28"/>
  <c r="I668" i="28"/>
  <c r="I670" i="28"/>
  <c r="I672" i="28"/>
  <c r="I674" i="28"/>
  <c r="I705" i="28"/>
  <c r="I708" i="28"/>
  <c r="I710" i="28"/>
  <c r="I712" i="28"/>
  <c r="J714" i="28"/>
  <c r="I718" i="28"/>
  <c r="I722" i="28"/>
  <c r="I726" i="28"/>
  <c r="I760" i="28"/>
  <c r="I764" i="28"/>
  <c r="I768" i="28"/>
  <c r="I772" i="28"/>
  <c r="I805" i="28"/>
  <c r="I810" i="28"/>
  <c r="I814" i="28"/>
  <c r="I818" i="28"/>
  <c r="I856" i="28"/>
  <c r="I860" i="28"/>
  <c r="K914" i="28"/>
  <c r="J914" i="28"/>
  <c r="I914" i="28"/>
  <c r="K960" i="28"/>
  <c r="J960" i="28"/>
  <c r="I960" i="28"/>
  <c r="K1006" i="28"/>
  <c r="J1006" i="28"/>
  <c r="I1006" i="28"/>
  <c r="K1052" i="28"/>
  <c r="J1052" i="28"/>
  <c r="I1052" i="28"/>
  <c r="K1108" i="28"/>
  <c r="J1108" i="28"/>
  <c r="I1108" i="28"/>
  <c r="J414" i="28"/>
  <c r="J417" i="28"/>
  <c r="J419" i="28"/>
  <c r="J421" i="28"/>
  <c r="J423" i="28"/>
  <c r="J425" i="28"/>
  <c r="J427" i="28"/>
  <c r="J462" i="28"/>
  <c r="J464" i="28"/>
  <c r="J466" i="28"/>
  <c r="J468" i="28"/>
  <c r="J470" i="28"/>
  <c r="J472" i="28"/>
  <c r="J506" i="28"/>
  <c r="J509" i="28"/>
  <c r="J511" i="28"/>
  <c r="J513" i="28"/>
  <c r="J515" i="28"/>
  <c r="J517" i="28"/>
  <c r="J519" i="28"/>
  <c r="J554" i="28"/>
  <c r="J556" i="28"/>
  <c r="J558" i="28"/>
  <c r="J560" i="28"/>
  <c r="J562" i="28"/>
  <c r="J564" i="28"/>
  <c r="J566" i="28"/>
  <c r="J568" i="28"/>
  <c r="J570" i="28"/>
  <c r="J572" i="28"/>
  <c r="J603" i="28"/>
  <c r="J606" i="28"/>
  <c r="J608" i="28"/>
  <c r="J610" i="28"/>
  <c r="J612" i="28"/>
  <c r="J614" i="28"/>
  <c r="J616" i="28"/>
  <c r="J618" i="28"/>
  <c r="J620" i="28"/>
  <c r="J622" i="28"/>
  <c r="J624" i="28"/>
  <c r="J656" i="28"/>
  <c r="J658" i="28"/>
  <c r="J660" i="28"/>
  <c r="J662" i="28"/>
  <c r="J664" i="28"/>
  <c r="J666" i="28"/>
  <c r="J668" i="28"/>
  <c r="J670" i="28"/>
  <c r="J672" i="28"/>
  <c r="J674" i="28"/>
  <c r="J705" i="28"/>
  <c r="J708" i="28"/>
  <c r="J710" i="28"/>
  <c r="J712" i="28"/>
  <c r="J715" i="28"/>
  <c r="I715" i="28"/>
  <c r="J719" i="28"/>
  <c r="I719" i="28"/>
  <c r="J723" i="28"/>
  <c r="I723" i="28"/>
  <c r="J756" i="28"/>
  <c r="I756" i="28"/>
  <c r="J761" i="28"/>
  <c r="I761" i="28"/>
  <c r="J765" i="28"/>
  <c r="I765" i="28"/>
  <c r="J769" i="28"/>
  <c r="I769" i="28"/>
  <c r="J773" i="28"/>
  <c r="I773" i="28"/>
  <c r="J807" i="28"/>
  <c r="I807" i="28"/>
  <c r="J811" i="28"/>
  <c r="I811" i="28"/>
  <c r="J815" i="28"/>
  <c r="I815" i="28"/>
  <c r="J819" i="28"/>
  <c r="I819" i="28"/>
  <c r="J823" i="28"/>
  <c r="I823" i="28"/>
  <c r="K903" i="28"/>
  <c r="J903" i="28"/>
  <c r="I903" i="28"/>
  <c r="K920" i="28"/>
  <c r="J920" i="28"/>
  <c r="I920" i="28"/>
  <c r="K966" i="28"/>
  <c r="J966" i="28"/>
  <c r="I966" i="28"/>
  <c r="K1012" i="28"/>
  <c r="J1012" i="28"/>
  <c r="I1012" i="28"/>
  <c r="K1062" i="28"/>
  <c r="J1062" i="28"/>
  <c r="I1062" i="28"/>
  <c r="K1102" i="28"/>
  <c r="J1102" i="28"/>
  <c r="I1102" i="28"/>
  <c r="K715" i="28"/>
  <c r="K719" i="28"/>
  <c r="K723" i="28"/>
  <c r="K756" i="28"/>
  <c r="K761" i="28"/>
  <c r="K765" i="28"/>
  <c r="K769" i="28"/>
  <c r="K773" i="28"/>
  <c r="K807" i="28"/>
  <c r="K811" i="28"/>
  <c r="K815" i="28"/>
  <c r="K819" i="28"/>
  <c r="K823" i="28"/>
  <c r="K910" i="28"/>
  <c r="J910" i="28"/>
  <c r="I910" i="28"/>
  <c r="K956" i="28"/>
  <c r="J956" i="28"/>
  <c r="I956" i="28"/>
  <c r="K1001" i="28"/>
  <c r="J1001" i="28"/>
  <c r="I1001" i="28"/>
  <c r="K1018" i="28"/>
  <c r="J1018" i="28"/>
  <c r="I1018" i="28"/>
  <c r="K1068" i="28"/>
  <c r="J1068" i="28"/>
  <c r="I1068" i="28"/>
  <c r="K1112" i="28"/>
  <c r="J1112" i="28"/>
  <c r="I1112" i="28"/>
  <c r="K716" i="28"/>
  <c r="J716" i="28"/>
  <c r="K720" i="28"/>
  <c r="J720" i="28"/>
  <c r="K724" i="28"/>
  <c r="J724" i="28"/>
  <c r="K758" i="28"/>
  <c r="J758" i="28"/>
  <c r="K762" i="28"/>
  <c r="J762" i="28"/>
  <c r="K766" i="28"/>
  <c r="J766" i="28"/>
  <c r="K770" i="28"/>
  <c r="J770" i="28"/>
  <c r="K774" i="28"/>
  <c r="J774" i="28"/>
  <c r="K808" i="28"/>
  <c r="J808" i="28"/>
  <c r="K812" i="28"/>
  <c r="J812" i="28"/>
  <c r="K816" i="28"/>
  <c r="J816" i="28"/>
  <c r="K820" i="28"/>
  <c r="J820" i="28"/>
  <c r="K824" i="28"/>
  <c r="J824" i="28"/>
  <c r="K858" i="28"/>
  <c r="J858" i="28"/>
  <c r="K862" i="28"/>
  <c r="J862" i="28"/>
  <c r="K866" i="28"/>
  <c r="J866" i="28"/>
  <c r="K870" i="28"/>
  <c r="J870" i="28"/>
  <c r="I870" i="28"/>
  <c r="K916" i="28"/>
  <c r="J916" i="28"/>
  <c r="I916" i="28"/>
  <c r="K962" i="28"/>
  <c r="J962" i="28"/>
  <c r="I962" i="28"/>
  <c r="K1008" i="28"/>
  <c r="J1008" i="28"/>
  <c r="I1008" i="28"/>
  <c r="K1054" i="28"/>
  <c r="J1054" i="28"/>
  <c r="I1054" i="28"/>
  <c r="K1058" i="28"/>
  <c r="J1058" i="28"/>
  <c r="I1058" i="28"/>
  <c r="K1106" i="28"/>
  <c r="J1106" i="28"/>
  <c r="I1106" i="28"/>
  <c r="I857" i="28"/>
  <c r="I859" i="28"/>
  <c r="I861" i="28"/>
  <c r="I863" i="28"/>
  <c r="I865" i="28"/>
  <c r="I867" i="28"/>
  <c r="I869" i="28"/>
  <c r="I871" i="28"/>
  <c r="I873" i="28"/>
  <c r="I905" i="28"/>
  <c r="I907" i="28"/>
  <c r="I909" i="28"/>
  <c r="I911" i="28"/>
  <c r="I913" i="28"/>
  <c r="I915" i="28"/>
  <c r="I917" i="28"/>
  <c r="I919" i="28"/>
  <c r="I921" i="28"/>
  <c r="I952" i="28"/>
  <c r="I955" i="28"/>
  <c r="I957" i="28"/>
  <c r="I959" i="28"/>
  <c r="I961" i="28"/>
  <c r="I963" i="28"/>
  <c r="I965" i="28"/>
  <c r="I967" i="28"/>
  <c r="I969" i="28"/>
  <c r="I971" i="28"/>
  <c r="I1003" i="28"/>
  <c r="I1005" i="28"/>
  <c r="I1007" i="28"/>
  <c r="I1009" i="28"/>
  <c r="I1011" i="28"/>
  <c r="I1013" i="28"/>
  <c r="I1015" i="28"/>
  <c r="I1017" i="28"/>
  <c r="I1019" i="28"/>
  <c r="I1050" i="28"/>
  <c r="I1053" i="28"/>
  <c r="I1059" i="28"/>
  <c r="I1061" i="28"/>
  <c r="I1063" i="28"/>
  <c r="I1065" i="28"/>
  <c r="I1067" i="28"/>
  <c r="I1069" i="28"/>
  <c r="I1117" i="28"/>
  <c r="I1148" i="28"/>
  <c r="I1167" i="28"/>
  <c r="J1117" i="28"/>
  <c r="J1148" i="28"/>
  <c r="J1167" i="28"/>
</calcChain>
</file>

<file path=xl/sharedStrings.xml><?xml version="1.0" encoding="utf-8"?>
<sst xmlns="http://schemas.openxmlformats.org/spreadsheetml/2006/main" count="16993" uniqueCount="1709">
  <si>
    <t>State of Oklahoma</t>
  </si>
  <si>
    <t>Vendor Name</t>
  </si>
  <si>
    <t>Manufacturer</t>
  </si>
  <si>
    <t>Pricing Option A</t>
  </si>
  <si>
    <t>Pricing Option B</t>
  </si>
  <si>
    <t>Model</t>
  </si>
  <si>
    <t>Purchase</t>
  </si>
  <si>
    <t>Copy Speed (Mono) - ppm</t>
  </si>
  <si>
    <t>List Price</t>
  </si>
  <si>
    <t>36-Month Lease</t>
  </si>
  <si>
    <t>48-Month Lease</t>
  </si>
  <si>
    <t>60-Month Lease</t>
  </si>
  <si>
    <t>Copy Speed (Color) - ppm (if applicable)</t>
  </si>
  <si>
    <t>Suggested Monthly Volume</t>
  </si>
  <si>
    <t>Feature/Accessory</t>
  </si>
  <si>
    <t>Base Model</t>
  </si>
  <si>
    <t>Other Available Optional Features and Accessories</t>
  </si>
  <si>
    <t>Description</t>
  </si>
  <si>
    <t>% off List</t>
  </si>
  <si>
    <t>Oklahoma Price</t>
  </si>
  <si>
    <t>Accessories</t>
  </si>
  <si>
    <t xml:space="preserve">Facsimile </t>
  </si>
  <si>
    <t>Accessibility Options</t>
  </si>
  <si>
    <t>Connectivity</t>
  </si>
  <si>
    <t>Training</t>
  </si>
  <si>
    <t>Installation</t>
  </si>
  <si>
    <t>Lease</t>
  </si>
  <si>
    <t>Pricing Option C</t>
  </si>
  <si>
    <t>Equipment Reclocation</t>
  </si>
  <si>
    <t>Equipment Relocation</t>
  </si>
  <si>
    <t>Managed Print Services</t>
  </si>
  <si>
    <t xml:space="preserve">Training </t>
  </si>
  <si>
    <t>Hard Drive Removal</t>
  </si>
  <si>
    <t>Professional Services</t>
  </si>
  <si>
    <t>Consumables/Parts/Supplies</t>
  </si>
  <si>
    <t xml:space="preserve">Software </t>
  </si>
  <si>
    <t>3D Printers</t>
  </si>
  <si>
    <t xml:space="preserve">Print Speed </t>
  </si>
  <si>
    <t>Color/Monochrome</t>
  </si>
  <si>
    <t>Other Available Optional Features, Services and Accessories</t>
  </si>
  <si>
    <t>Annual Maintenance</t>
  </si>
  <si>
    <t>Single Function Printers</t>
  </si>
  <si>
    <t>90+ PPM</t>
  </si>
  <si>
    <t>69 to 89 PPM</t>
  </si>
  <si>
    <t>50 to 68 PPM</t>
  </si>
  <si>
    <t>31 to  49 PPM</t>
  </si>
  <si>
    <t>1 to 30 PPM</t>
  </si>
  <si>
    <t>Software</t>
  </si>
  <si>
    <t>Pricing Option C - Includes Maintenance - Mono</t>
  </si>
  <si>
    <t>Pricing Option C - Includes Maintenance - Color</t>
  </si>
  <si>
    <t>Maintenance Color Cost Per Copy - Option A&amp;B</t>
  </si>
  <si>
    <t>Maintenance Mono Cost Per Copy - Option A&amp;B</t>
  </si>
  <si>
    <t>Maintenance Color Cost Per  Copy - Option A&amp;B</t>
  </si>
  <si>
    <t>Production Copier Print Systems</t>
  </si>
  <si>
    <t>Xerox</t>
  </si>
  <si>
    <t>3D Print Systems - Xerox NO BID</t>
  </si>
  <si>
    <t>Annual Maintenance - Xerox quote is monthly</t>
  </si>
  <si>
    <t>included</t>
  </si>
  <si>
    <t>C7120S2</t>
  </si>
  <si>
    <r>
      <t xml:space="preserve">Base Model: </t>
    </r>
    <r>
      <rPr>
        <sz val="11"/>
        <color theme="1"/>
        <rFont val="Calibri"/>
        <family val="2"/>
        <scheme val="minor"/>
      </rPr>
      <t>Xerox VersaLink C7120 Color Multifunction Printer (20/20) (QNT) with 2 tray (2x520 sheets), 100 sheet bypass tray, Duplex, 130 sheet single-pass DADF, EIP, min 320GB HDD, Security (Disk Encryption and Image Overwrite), Searchable PDF, Network  Accounting, Dual Offset Catch Tray, Initialization Kit (RDZ), Billing Impression Mode enabled.</t>
    </r>
  </si>
  <si>
    <t>C7120</t>
  </si>
  <si>
    <t>C7120T2</t>
  </si>
  <si>
    <r>
      <t xml:space="preserve">Base Model: </t>
    </r>
    <r>
      <rPr>
        <sz val="11"/>
        <color theme="1"/>
        <rFont val="Calibri"/>
        <family val="2"/>
        <scheme val="minor"/>
      </rPr>
      <t>Xerox VersaLink C7120 Color Multifunction Printer (20/20) (QPH) with 4 tray (4x520 sheets), 100 sheet bypass tray, Duplex, 130 sheet single-pass DADF, EIP, min 320GB HDD, Security (Disk Encryption and Image Overwrite), Searchable PDF, Network  Accounting, Dual Offset Catch Tray, Initialization Kit (RDZ), Billing Impression Mode enabled.</t>
    </r>
  </si>
  <si>
    <t>Facsimile: May Choose One of the Following</t>
  </si>
  <si>
    <t>DFAX-IPC -Fax over IP</t>
  </si>
  <si>
    <t>FAX-1LIN -Embedded 1-Line Fax</t>
  </si>
  <si>
    <t>FAX-3LIN -Embedded 3-Line Fax</t>
  </si>
  <si>
    <t>MUST Choose One of the Following:</t>
  </si>
  <si>
    <t>DPSCRIPC -PostScript 3 Kit</t>
  </si>
  <si>
    <t>NO-PS3 -No PostScript Needed</t>
  </si>
  <si>
    <t>MAY Choose One of the Following:</t>
  </si>
  <si>
    <t>INTFIN1 -Integrated Office Finisher</t>
  </si>
  <si>
    <t>OFFINLX1 -Office Finisher LX with Gap Filler</t>
  </si>
  <si>
    <t>CARDRDR -Common Access Card Reader</t>
  </si>
  <si>
    <t>RFID70 -Integrated Programmable RFID Reader</t>
  </si>
  <si>
    <t>SIPRRDR1 -SIPRNet</t>
  </si>
  <si>
    <t>May Choose any of the following:</t>
  </si>
  <si>
    <t>CNVSTPLWS -Convenience Stapler w/Work Surface</t>
  </si>
  <si>
    <t>ENVELTRAY -Envelope Feeder Tray</t>
  </si>
  <si>
    <t>FIDKIT -Foreign Interface Kit</t>
  </si>
  <si>
    <t>HCFB2W -High Capacity Feeder (2000 Sheet)</t>
  </si>
  <si>
    <t>HC-KNO2 -Healthcare MFP (8XC)</t>
  </si>
  <si>
    <t>MCAFEEICC -McAfee Integrity Control</t>
  </si>
  <si>
    <t>OFC-BM -Booklet Unit for Office Finisher</t>
  </si>
  <si>
    <t>OFC-HPKIT -OFC-HPKIT</t>
  </si>
  <si>
    <t>UNICODE -Xerox International Print Kit</t>
  </si>
  <si>
    <t>WIRELESS2 -Dual Band Wireless Kit</t>
  </si>
  <si>
    <t>Included in Maintenance Pricing</t>
  </si>
  <si>
    <t>Included</t>
  </si>
  <si>
    <t xml:space="preserve"> </t>
  </si>
  <si>
    <t>C7120D2</t>
  </si>
  <si>
    <r>
      <t xml:space="preserve">Base Model: </t>
    </r>
    <r>
      <rPr>
        <sz val="11"/>
        <color theme="1"/>
        <rFont val="Calibri"/>
        <family val="2"/>
        <scheme val="minor"/>
      </rPr>
      <t>Xerox VersaLink  C7120 Color Multifunction Desktop Printer (20/20) (QPD) with 2 tray module (2x520 sheets), 100 sheet bypass tray, Duplex, 130 sheet single-pass DADF, EIP, Searchable PDF, Network  Accounting,Offset Catch Tray, Initialization Kit (RDZ), Billing Impression Mode enabled.</t>
    </r>
  </si>
  <si>
    <t>Color Print Allowance Included - Option C</t>
  </si>
  <si>
    <t>Monochrome Print Allowance Included - Option C</t>
  </si>
  <si>
    <t>Maintenance Mono Cost Per Copy - Option C</t>
  </si>
  <si>
    <t>Maintenance Color Cost Per Copy - Option C</t>
  </si>
  <si>
    <t>Monthly Maintenance</t>
  </si>
  <si>
    <t>custom</t>
  </si>
  <si>
    <t>ADDTRAY -Additional tray for C7120D ONLY</t>
  </si>
  <si>
    <t>DUALCT - Dual Offset Catch Tray for C7120D ONLY</t>
  </si>
  <si>
    <t>C7125</t>
  </si>
  <si>
    <t>C7125D2</t>
  </si>
  <si>
    <t>C7125S2</t>
  </si>
  <si>
    <t>C7125T2</t>
  </si>
  <si>
    <r>
      <t xml:space="preserve">Base Model: </t>
    </r>
    <r>
      <rPr>
        <sz val="11"/>
        <color theme="1"/>
        <rFont val="Calibri"/>
        <family val="2"/>
        <scheme val="minor"/>
      </rPr>
      <t>Xerox</t>
    </r>
    <r>
      <rPr>
        <b/>
        <sz val="11"/>
        <color theme="1"/>
        <rFont val="Calibri"/>
        <family val="2"/>
        <scheme val="minor"/>
      </rPr>
      <t xml:space="preserve"> </t>
    </r>
    <r>
      <rPr>
        <sz val="11"/>
        <color theme="1"/>
        <rFont val="Calibri"/>
        <family val="2"/>
        <scheme val="minor"/>
      </rPr>
      <t xml:space="preserve">VersaLink® B7125 Multifunction Printer with 130-sheet DADF, Desktop, Duplex, 1-520 Sheet Tray, 100-Sheet Bypass Tray, Offset Catch Tray, 4GB Memory, Scan to Email, Security (Disk Encryption and Image Overwrite) (QNW), 25 PPM MFP Initialization Kit with BIM ON (QZZ) </t>
    </r>
  </si>
  <si>
    <r>
      <t xml:space="preserve">Base Model: </t>
    </r>
    <r>
      <rPr>
        <sz val="11"/>
        <color theme="1"/>
        <rFont val="Calibri"/>
        <family val="2"/>
        <scheme val="minor"/>
      </rPr>
      <t>Xerox VersaLink  C7125 Color Multifunction Printer (25/25) (QNT) with 2 tray (2x520 sheets), 100 sheet bypass tray, Duplex, 130 sheet single-pass DADF, EIP, min 320GB HDD, Security (Disk Encryption and Image Overwrite), Searchable PDF, Network  Accounting, Dual Offset Catch Tray, Initialization Kit (REQ), Billing Impression Mode enabled.</t>
    </r>
  </si>
  <si>
    <r>
      <t xml:space="preserve">Base Model: </t>
    </r>
    <r>
      <rPr>
        <sz val="11"/>
        <color theme="1"/>
        <rFont val="Calibri"/>
        <family val="2"/>
        <scheme val="minor"/>
      </rPr>
      <t>Xerox VersaLink  C7125 Color Multifunction Printer (25/25) (QPH) with 4 tray (4x520 sheets), 100 sheet bypass tray, Duplex, 130 sheet single-pass DADF, EIP, min 320GB HDD, Security (Disk Encryption and Image Overwrite), Searchable PDF, Network  Accounting, Dual Offset Catch Tray, Initialization Kit (REQ), Billing Impression Mode enabled.</t>
    </r>
  </si>
  <si>
    <t>Maintenance Mono CPC above allowance - Option C</t>
  </si>
  <si>
    <t>Maintenance Color CPC above allowance - Option C</t>
  </si>
  <si>
    <t>Maintenance Mono Cost Per Copy - Option A &amp; B</t>
  </si>
  <si>
    <t>Maintenance Color Cost Per Copy - Option A &amp; B</t>
  </si>
  <si>
    <t>C7130</t>
  </si>
  <si>
    <r>
      <t xml:space="preserve">Base Model: </t>
    </r>
    <r>
      <rPr>
        <sz val="11"/>
        <color theme="1"/>
        <rFont val="Calibri"/>
        <family val="2"/>
        <scheme val="minor"/>
      </rPr>
      <t>Xerox VersaLink  C7130 Color Multifunction Desktop Printer (30/30) (QPD) with 2 tray module (2x520 sheets), 100 sheet bypass tray, Duplex, 130 sheet single-pass DADF, EIP, Searchable PDF, Network  Accounting,  Offset Catch Tray, Initialization Kit (RDQ), Billing Impression Mode enabled.</t>
    </r>
  </si>
  <si>
    <t>C7130D2</t>
  </si>
  <si>
    <t>C7130S2</t>
  </si>
  <si>
    <t>C7130T2</t>
  </si>
  <si>
    <r>
      <t xml:space="preserve">Base Model:  </t>
    </r>
    <r>
      <rPr>
        <sz val="11"/>
        <color theme="1"/>
        <rFont val="Calibri"/>
        <family val="2"/>
        <scheme val="minor"/>
      </rPr>
      <t>Xerox VersaLink C7130 Color Multifunction Printer (30/30) (QPH) with 4 tray (4x520 sheets), 100 sheet bypass tray, Duplex, 130 sheet single-pass DADF, EIP, min 320GB HDD, Security (Disk Encryption and Image Overwrite), Searchable PDF, Network  Accounting, Dual Offset Catch Tray, Initialization Kit (RDQ), Billing Impression Mode enabled.</t>
    </r>
  </si>
  <si>
    <r>
      <t xml:space="preserve">Base Model:  </t>
    </r>
    <r>
      <rPr>
        <sz val="11"/>
        <color theme="1"/>
        <rFont val="Calibri"/>
        <family val="2"/>
        <scheme val="minor"/>
      </rPr>
      <t>Xerox VersaLink  C7130 Color Multifunction Printer (30/30) (QNT) with 2 tray (2x520 sheets), 100 sheet bypass tray, Duplex, 130 sheet single-pass DADF, EIP, min 320GB HDD, Security (Disk Encryption and Image Overwrite), Searchable PDF, Network  Accounting, Dual Offset Catch Tray, Initialization Kit (RDQ), Billing Impression Mode enabled.</t>
    </r>
  </si>
  <si>
    <t xml:space="preserve">   </t>
  </si>
  <si>
    <t>upon request</t>
  </si>
  <si>
    <t>DFAX-IPC</t>
  </si>
  <si>
    <t>FAX-1LIN</t>
  </si>
  <si>
    <t>FAX-3LIN</t>
  </si>
  <si>
    <t>WIRELESS2</t>
  </si>
  <si>
    <t>DUALCT</t>
  </si>
  <si>
    <t>ADDTRAY</t>
  </si>
  <si>
    <t>DPSCRIPC</t>
  </si>
  <si>
    <t>NO-PS3</t>
  </si>
  <si>
    <t>INTFIN1</t>
  </si>
  <si>
    <t>OFFINLX1</t>
  </si>
  <si>
    <t>CARDRDR</t>
  </si>
  <si>
    <t>RFID70</t>
  </si>
  <si>
    <t>SIPRRDR1</t>
  </si>
  <si>
    <t>CNVSTPLWS</t>
  </si>
  <si>
    <t>ENVELTRAY</t>
  </si>
  <si>
    <t>FIDKIT</t>
  </si>
  <si>
    <t>HCFB2W</t>
  </si>
  <si>
    <t>HC-KN02</t>
  </si>
  <si>
    <t>MCAFEEICC</t>
  </si>
  <si>
    <t>OFC-BM</t>
  </si>
  <si>
    <t>OFC-HPKIT</t>
  </si>
  <si>
    <t>UNICODE</t>
  </si>
  <si>
    <t>FAX-1LINE - 1 Line Fax</t>
  </si>
  <si>
    <t>FAX-1LINE</t>
  </si>
  <si>
    <t>FAX-2LINE</t>
  </si>
  <si>
    <t>FAX-2LINE - 2 Line Fax</t>
  </si>
  <si>
    <t>BRF-81 -BR Finisher w/2/3 Hole Punch</t>
  </si>
  <si>
    <t>INTFIN81 -Integrated Office Finisher</t>
  </si>
  <si>
    <t>OFC-81 -Office Finisher</t>
  </si>
  <si>
    <t>BRFB-81 -BR Bklet Mkr Finisherw2/3 Hole</t>
  </si>
  <si>
    <t>BRF-81</t>
  </si>
  <si>
    <t>BRFB-81</t>
  </si>
  <si>
    <t>INTFIN81</t>
  </si>
  <si>
    <t>OFC-81</t>
  </si>
  <si>
    <t>SIPRRDR2 -SIPRNet Card Reader</t>
  </si>
  <si>
    <t>CACPIVRDR -CAC PIV Card Reader</t>
  </si>
  <si>
    <t>CACPIVRDR</t>
  </si>
  <si>
    <t>SIPRRDR2</t>
  </si>
  <si>
    <t>WIRELESS1 -Dual Band Wireless Kit</t>
  </si>
  <si>
    <t>STPLKIT81 -Convenience Stapler w/surface</t>
  </si>
  <si>
    <t>SCANCLOUD -Scan to Cloud Enablement Kit</t>
  </si>
  <si>
    <t>PZA -Foreign Device Interface</t>
  </si>
  <si>
    <t>MCAFEEIC -McAfee Integrity Control Enablement</t>
  </si>
  <si>
    <t>HCF3K -High Capacity Feeder 3KSHTs</t>
  </si>
  <si>
    <t>ETHUBKIT -Ethernet Hub Kit for Multi Connections</t>
  </si>
  <si>
    <t>ENVLPTR -Envelope Tray</t>
  </si>
  <si>
    <t>CZFOLD81 -BR Finisher C/Z Folder</t>
  </si>
  <si>
    <t>EFIBUNDL1 -Spot-On Auto Trap Hot Fldr Virt Print</t>
  </si>
  <si>
    <t>EFI-FLDER - EFI Hot Folders / Virtual Printers</t>
  </si>
  <si>
    <t>EFI-PROF -EFI Profile Suite 4.X</t>
  </si>
  <si>
    <t>EFISERV81 -EFI A10 Print Server</t>
  </si>
  <si>
    <t>EFI-SPOT -EFI Spot On</t>
  </si>
  <si>
    <t>BANFEEDKT -Banner Feed Kit</t>
  </si>
  <si>
    <t>BANFEEDKT</t>
  </si>
  <si>
    <t>CZFOLD81</t>
  </si>
  <si>
    <t>EFIBUNDL1</t>
  </si>
  <si>
    <t>EFI-PROF</t>
  </si>
  <si>
    <t>EFI-FLDER</t>
  </si>
  <si>
    <t>EFISERV81</t>
  </si>
  <si>
    <t xml:space="preserve">EFI-SPOT </t>
  </si>
  <si>
    <t>HC-KNO2</t>
  </si>
  <si>
    <t>ENVLPTR</t>
  </si>
  <si>
    <t>ETHUBKIT</t>
  </si>
  <si>
    <t>HCF3K</t>
  </si>
  <si>
    <t>MCAFEEIC</t>
  </si>
  <si>
    <t xml:space="preserve">OFC-HPKIT </t>
  </si>
  <si>
    <t>PZA</t>
  </si>
  <si>
    <t>SCANCLOUD</t>
  </si>
  <si>
    <t>STPLKIT81</t>
  </si>
  <si>
    <t>WIRELESS1</t>
  </si>
  <si>
    <t>INCLUDED IN MAINTENANCE</t>
  </si>
  <si>
    <t>Training - INCLUDED</t>
  </si>
  <si>
    <t>Installation - INCLUDED</t>
  </si>
  <si>
    <t>Training -</t>
  </si>
  <si>
    <r>
      <t xml:space="preserve">Base Model: Xerox Versant 280 Press </t>
    </r>
    <r>
      <rPr>
        <sz val="11"/>
        <color theme="1"/>
        <rFont val="Calibri"/>
        <family val="2"/>
        <scheme val="minor"/>
      </rPr>
      <t>with Scanner/DADF, 3 Paper Trays, 250 Sheet Bypass Tray, USB Hub Kit, Standard MSI, Nationalization Kit, SVGA UI Kit, Oversize prints, larger than 145 square inches (e.g., 11 x 17 = 187 square inches), may incur additional print charges – refer to contract Terms and Conditions for details.</t>
    </r>
  </si>
  <si>
    <t>Base Model: Xerox Versant 280 Fiery Standard Server</t>
  </si>
  <si>
    <t>Facsimile - N/A</t>
  </si>
  <si>
    <t>28ADVOHCF -Advanced OHCF</t>
  </si>
  <si>
    <t>28MSI -Manual Sheet Inserter</t>
  </si>
  <si>
    <t>28OHCF -1 Tray OHCF</t>
  </si>
  <si>
    <t>28ADVOHCF</t>
  </si>
  <si>
    <t>28OHCF</t>
  </si>
  <si>
    <t>28MSI</t>
  </si>
  <si>
    <t>28DHCXLVF</t>
  </si>
  <si>
    <t>28HCF -HCF 1 Tray Letter-size</t>
  </si>
  <si>
    <t xml:space="preserve">28DHCXLVF -DualHCp XLS VcmFdr W/XLSMSI
</t>
  </si>
  <si>
    <t>28HCXLVF -HCap XLS Vcm Fdr w/ XLS MSI</t>
  </si>
  <si>
    <t>28HCF</t>
  </si>
  <si>
    <t>28HCXLVF</t>
  </si>
  <si>
    <t>BRBOOKFIN -Business Ready Booklet Finisher</t>
  </si>
  <si>
    <t>BRBOOKFIN</t>
  </si>
  <si>
    <t>BRSTDFIN -Business Ready Finisher w Hole Punch</t>
  </si>
  <si>
    <t>BRSTDFIN</t>
  </si>
  <si>
    <t>HICAPSKR -High Cap Stacker</t>
  </si>
  <si>
    <t>PRBKFIN -PR Booklet Maker Finisher</t>
  </si>
  <si>
    <t>HICAPSKR</t>
  </si>
  <si>
    <t>PRBKFIN</t>
  </si>
  <si>
    <t>PRFINPLS -PR Standard Finisher Plus</t>
  </si>
  <si>
    <t>PRSTDFIN -PR Standard Finisher</t>
  </si>
  <si>
    <t>V80OCT -Offset Catch Tray</t>
  </si>
  <si>
    <t>V80OCT</t>
  </si>
  <si>
    <t>PRSTDFIN</t>
  </si>
  <si>
    <t>PRFINPLS</t>
  </si>
  <si>
    <t>MUST Choose One of the Following</t>
  </si>
  <si>
    <t>28XLSAIR -XLS Air Assist Kit</t>
  </si>
  <si>
    <t>28XLSAIR</t>
  </si>
  <si>
    <t>ADVDUALHF -Dual Advanced High Capacity Feeder</t>
  </si>
  <si>
    <t>ADVDUALHF</t>
  </si>
  <si>
    <t>CACNABLE -Common Access Card Enable</t>
  </si>
  <si>
    <t>CONVSTPL -Convenience Stapler</t>
  </si>
  <si>
    <t>CACNABLE</t>
  </si>
  <si>
    <t>CONVSTPL</t>
  </si>
  <si>
    <t>CREASETRM -Crease/2 SdeTrimModw/V31FIN/PR Finisher</t>
  </si>
  <si>
    <t>CREASETRM</t>
  </si>
  <si>
    <t>ENVELKIT -Envelope Support Kit</t>
  </si>
  <si>
    <t>ENVELKIT2 - Envelope Support Kit</t>
  </si>
  <si>
    <t>FIDEVICE2 -Foreign Interface Device</t>
  </si>
  <si>
    <t>FLRESCNT -Fluorescent Toner Kit</t>
  </si>
  <si>
    <t>FLRESCNT</t>
  </si>
  <si>
    <t>ENVELKIT2</t>
  </si>
  <si>
    <t>ENVELKIT</t>
  </si>
  <si>
    <t>FIDEVICE2</t>
  </si>
  <si>
    <t>HCSUIKIT -HCS UI Fixed Angle Kit</t>
  </si>
  <si>
    <t>HICAPSKR2 -High Cap Stacker for Chaining</t>
  </si>
  <si>
    <t>IDMASRS -IDM All Stocks Rated Speed</t>
  </si>
  <si>
    <t>IDMILS -Interf Decurl Mod w/inline Spectoph Wasrs</t>
  </si>
  <si>
    <t>INTRFMOD -IDM Interface Decurler Module</t>
  </si>
  <si>
    <t>IOTUIKIT -IOT UI FIXED ANGLE KIT</t>
  </si>
  <si>
    <t>NBV -Dolly</t>
  </si>
  <si>
    <t>NETACCTNG -Network Accounting Kit</t>
  </si>
  <si>
    <t>NWT -FreeFlow Designer S/W &amp; License</t>
  </si>
  <si>
    <t>PLOCKSTK -Plockmatic MPS XL</t>
  </si>
  <si>
    <t>PRBKFIN2 -PR Booklet Maker Finisher for Chaining</t>
  </si>
  <si>
    <t>PRFINPLS2 -PR Std Fin Plus for Chaining</t>
  </si>
  <si>
    <t>PRSTDFIN2 -PR STD Fin for Chaining</t>
  </si>
  <si>
    <t>QPSIGN -Quick Print Color Sign</t>
  </si>
  <si>
    <t>REMOPTOUT -Remote Services Opt Out Kit</t>
  </si>
  <si>
    <t>RQM -Large Envelope Support Kit(max of 3)</t>
  </si>
  <si>
    <t>SQFLDTRM -Square Fold Trimmer for PR Book Maker</t>
  </si>
  <si>
    <t>GBCADVPP -GBC Advanced Punch PRO</t>
  </si>
  <si>
    <t>USBENABL2 -USB Enablement Kit</t>
  </si>
  <si>
    <t>VCZFOLD -CZ Fold Module Requires PR Finisher</t>
  </si>
  <si>
    <t>VIGROUPA -FreeFlow VI Compose</t>
  </si>
  <si>
    <t>VPUNCH -Prodn Ready Punch 2/3 Hole</t>
  </si>
  <si>
    <t>XLSSUPPRT -XLS Support Kit</t>
  </si>
  <si>
    <t>TPTRALIGN -Top Tray Aligner</t>
  </si>
  <si>
    <t>XLSSUPPRT</t>
  </si>
  <si>
    <t>VPUNCH</t>
  </si>
  <si>
    <t>VCZFOLD</t>
  </si>
  <si>
    <t>VIVIDKIT -Vivid Toner Kit</t>
  </si>
  <si>
    <t xml:space="preserve">VINTERPSR -Interposer w/PR Finisher
</t>
  </si>
  <si>
    <t>VIVDFLSNT -Vivid and Fluorescent Toner Kit</t>
  </si>
  <si>
    <t>VINTERPSR</t>
  </si>
  <si>
    <t>VIVDFLSNT</t>
  </si>
  <si>
    <t>VIVIDKIT</t>
  </si>
  <si>
    <t>USBENABL2</t>
  </si>
  <si>
    <t>SQFLDTRM</t>
  </si>
  <si>
    <t>TPTRALIGN</t>
  </si>
  <si>
    <t>RQM</t>
  </si>
  <si>
    <t>GBCADVPP</t>
  </si>
  <si>
    <t>HCSUIKIT</t>
  </si>
  <si>
    <t>HICAPSKR2</t>
  </si>
  <si>
    <t>IDMASRS</t>
  </si>
  <si>
    <t>IDMILS</t>
  </si>
  <si>
    <t>INTRFMOD</t>
  </si>
  <si>
    <t>IOTUIKIT</t>
  </si>
  <si>
    <t>NBV</t>
  </si>
  <si>
    <t>NETACCTNG</t>
  </si>
  <si>
    <t>NWT</t>
  </si>
  <si>
    <t>PLOCKSTK</t>
  </si>
  <si>
    <t>PRBKFIN2</t>
  </si>
  <si>
    <t>PRFINPLS2</t>
  </si>
  <si>
    <t>PRSTDFIN2</t>
  </si>
  <si>
    <t>QPSIGN</t>
  </si>
  <si>
    <t>REMOPTOUT</t>
  </si>
  <si>
    <r>
      <t>Base Model: Xerox Versant 280 Fiery Integrated Server</t>
    </r>
    <r>
      <rPr>
        <sz val="11"/>
        <color theme="1"/>
        <rFont val="Calibri"/>
        <family val="2"/>
        <scheme val="minor"/>
      </rPr>
      <t xml:space="preserve">, or </t>
    </r>
  </si>
  <si>
    <t>VIGROUPA</t>
  </si>
  <si>
    <t>VIGROUPA - Freefoe Compose</t>
  </si>
  <si>
    <t>CLRPROFLR -Color Profiler Suite</t>
  </si>
  <si>
    <t>EXCOMPOSE -Compose License Activation</t>
  </si>
  <si>
    <t>EXFACI2 -FACI Furniture Stand Monitor Keybd Mouse</t>
  </si>
  <si>
    <t>HUB5PORT -5 Port Hub</t>
  </si>
  <si>
    <t>PERFMPKG -EFI Performance Package</t>
  </si>
  <si>
    <t>2BAYHD -2 Bay Hard Drive Security Option</t>
  </si>
  <si>
    <t>2BAYHD</t>
  </si>
  <si>
    <t>CLRPROFLR</t>
  </si>
  <si>
    <t>EXCOMPOSE</t>
  </si>
  <si>
    <t>EXFACI2</t>
  </si>
  <si>
    <t>PERFMPKG</t>
  </si>
  <si>
    <t>HUB5PORT</t>
  </si>
  <si>
    <t>N/A</t>
  </si>
  <si>
    <t>n/a</t>
  </si>
  <si>
    <t>INTFIN81 -Integrated Office Finisher (not available for B8170)</t>
  </si>
  <si>
    <r>
      <rPr>
        <b/>
        <sz val="11"/>
        <color theme="1"/>
        <rFont val="Calibri"/>
        <family val="2"/>
        <scheme val="minor"/>
      </rPr>
      <t>Accessories</t>
    </r>
    <r>
      <rPr>
        <sz val="11"/>
        <color theme="1"/>
        <rFont val="Calibri"/>
        <family val="2"/>
        <scheme val="minor"/>
      </rPr>
      <t xml:space="preserve">: Associated with models C7120, C7125, C7130, </t>
    </r>
  </si>
  <si>
    <t>B7125</t>
  </si>
  <si>
    <t>B7125D2</t>
  </si>
  <si>
    <t>B7125H2</t>
  </si>
  <si>
    <t>B7125S2</t>
  </si>
  <si>
    <r>
      <rPr>
        <b/>
        <sz val="11"/>
        <color theme="1"/>
        <rFont val="Calibri"/>
        <family val="2"/>
        <scheme val="minor"/>
      </rPr>
      <t>Accessories</t>
    </r>
    <r>
      <rPr>
        <sz val="11"/>
        <color theme="1"/>
        <rFont val="Calibri"/>
        <family val="2"/>
        <scheme val="minor"/>
      </rPr>
      <t>: Associated with model B7125 and B7130</t>
    </r>
  </si>
  <si>
    <r>
      <t xml:space="preserve">VersaLink® B7125 Multifunction Printer </t>
    </r>
    <r>
      <rPr>
        <sz val="11"/>
        <color theme="1"/>
        <rFont val="Calibri"/>
        <family val="2"/>
        <scheme val="minor"/>
      </rPr>
      <t xml:space="preserve">with 130-sheet DADF, Desktop, Duplex, 1-520 Sheet Tray, 100-Sheet Bypass Tray, Offset Catch Tray, 4GB Memory, Scan to Email, Security (Disk Encryption and Image Overwrite) (QNW), 25 PPM MFP Initialization Kit with BIM ON (QZZ) </t>
    </r>
  </si>
  <si>
    <r>
      <t>VersaLink® B7125 Multifunction Printer</t>
    </r>
    <r>
      <rPr>
        <sz val="11"/>
        <color theme="1"/>
        <rFont val="Calibri"/>
        <family val="2"/>
        <scheme val="minor"/>
      </rPr>
      <t xml:space="preserve"> with 130-sheet DADF, Tandem Tray Module, Duplex, 2-520 Sheet Trays, 50 Sheet Bypass Tray, Dual Offset Catch Tray, 320GB Hard Drive, 4GB Memory, Scan to E-mail, Security (Disk Encryption and Image Overwrite) (QPA), 25 PPM MFP Initialization Kit with BIM ON (QZZ)</t>
    </r>
  </si>
  <si>
    <r>
      <t xml:space="preserve">VersaLink® B7125 Multifunction Printer </t>
    </r>
    <r>
      <rPr>
        <sz val="11"/>
        <color theme="1"/>
        <rFont val="Calibri"/>
        <family val="2"/>
        <scheme val="minor"/>
      </rPr>
      <t>with 130-sheet DADF, Stand, Duplex, 2-520 Sheet Trays, 100-Sheet Bypass Tray, Dual Offset Catch Tray, 320GB Hard Drive, 4GB Memory, Scan to Email, Security (Disk Encryption and Image Overwrite) (QNY), 25 PPM MFP Initialization Kit with BIM ON (QZZ).</t>
    </r>
  </si>
  <si>
    <t>B7130</t>
  </si>
  <si>
    <t>B7130D2</t>
  </si>
  <si>
    <t>B7130H2</t>
  </si>
  <si>
    <t>B7130S2</t>
  </si>
  <si>
    <r>
      <t xml:space="preserve">VersaLink® B7130 Multifunction Printer </t>
    </r>
    <r>
      <rPr>
        <sz val="11"/>
        <color theme="1"/>
        <rFont val="Calibri"/>
        <family val="2"/>
        <scheme val="minor"/>
      </rPr>
      <t xml:space="preserve">with 130-sheet DADF, Desktop, Duplex, 1-520 Sheet Tray, 100-Sheet Bypass Tray, Offset Catch Tray, 4GB Memory, Scan to Email, Security (Disk Encryption and Image Overwrite) (QNW), 30 PPM MFP Initialization Kit with BIM ON (QZW) </t>
    </r>
  </si>
  <si>
    <r>
      <t xml:space="preserve">VersaLink® B7130 Multifunction Printer </t>
    </r>
    <r>
      <rPr>
        <sz val="11"/>
        <color theme="1"/>
        <rFont val="Calibri"/>
        <family val="2"/>
        <scheme val="minor"/>
      </rPr>
      <t>with 130-sheet DADF, Tandem Tray Module, Duplex, 2-520 Sheet Trays, 50 Sheet Bypass Tray, Dual Offset Catch Tray, 320GB Hard Drive, 4GB Memory, Scan to E-mail, Security (Disk Encryption and Image Overwrite) (QPA), 30 PPM MFP Initialization Kit with BIM ON (QZW)</t>
    </r>
  </si>
  <si>
    <r>
      <t>VersaLink® B7130 Multifunction Printer</t>
    </r>
    <r>
      <rPr>
        <sz val="11"/>
        <color theme="1"/>
        <rFont val="Calibri"/>
        <family val="2"/>
        <scheme val="minor"/>
      </rPr>
      <t xml:space="preserve"> with 130-sheet DADF, Stand, Duplex, 2-520 Sheet Trays, 100-Sheet Bypass Tray, Dual Offset Catch Tray, 320GB Hard Drive, 4GB Memory, Scan to Email, Security (Disk Encryption and Image Overwrite) (QNY), 30 PPM MFP Initialization Kit with BIM ON (QZW).</t>
    </r>
  </si>
  <si>
    <t>DPSCRIPB -PostScript 3 Kit</t>
  </si>
  <si>
    <t>DPSCRIPB</t>
  </si>
  <si>
    <t>DFAX-IPB -Fax over IP</t>
  </si>
  <si>
    <t xml:space="preserve">DFAX-IPB </t>
  </si>
  <si>
    <t xml:space="preserve">FAX-3LIN </t>
  </si>
  <si>
    <t>MCAFEEICM -McAfee Integrity Control</t>
  </si>
  <si>
    <t xml:space="preserve">OFC-BM </t>
  </si>
  <si>
    <t>MCAFEEICM</t>
  </si>
  <si>
    <t>ADDTRAY - Additional Tray</t>
  </si>
  <si>
    <t>DUALCT - Dual Catch Tray</t>
  </si>
  <si>
    <t>HDD71 - Hard Disk Drive</t>
  </si>
  <si>
    <t>HDD71</t>
  </si>
  <si>
    <t xml:space="preserve"> upon request</t>
  </si>
  <si>
    <t>B7135</t>
  </si>
  <si>
    <t>B7135D2</t>
  </si>
  <si>
    <t>B7135H2</t>
  </si>
  <si>
    <t>B7135S2</t>
  </si>
  <si>
    <r>
      <t xml:space="preserve">VersaLink® B7135 Multifunction Printer </t>
    </r>
    <r>
      <rPr>
        <sz val="11"/>
        <color theme="1"/>
        <rFont val="Calibri"/>
        <family val="2"/>
        <scheme val="minor"/>
      </rPr>
      <t xml:space="preserve">with 130-sheet DADF, Desktop, Duplex, 1-520 Sheet Tray, 100-Sheet Bypass Tray, Offset Catch Tray, 4GB Memory, Scan to Email, Security (Disk Encryption and Image Overwrite) (QNW), 35 PPM MFP Initialization Kit with BIM ON (QZT) </t>
    </r>
  </si>
  <si>
    <r>
      <t xml:space="preserve">VersaLink® B7135 Multifunction Printer </t>
    </r>
    <r>
      <rPr>
        <sz val="11"/>
        <color theme="1"/>
        <rFont val="Calibri"/>
        <family val="2"/>
        <scheme val="minor"/>
      </rPr>
      <t>with 130-sheet DADF, Tandem Tray Module, Duplex, 2-520 Sheet Trays, 50 Sheet Bypass Tray, Dual Offset Catch Tray, 320GB Hard Drive, 4GB Memory, Scan to E-mail, Security (Disk Encryption and Image Overwrite) (QPA), 35 PPM MFP Initialization Kit with BIM ON (QZT)</t>
    </r>
  </si>
  <si>
    <r>
      <t>VersaLink® B7135 Multifunction Printer</t>
    </r>
    <r>
      <rPr>
        <sz val="11"/>
        <color theme="1"/>
        <rFont val="Calibri"/>
        <family val="2"/>
        <scheme val="minor"/>
      </rPr>
      <t xml:space="preserve"> with 130-sheet DADF, Stand, Duplex, 2-520 Sheet Trays, 100-Sheet Bypass Tray, Dual Offset Catch Tray, 320GB Hard Drive, 4GB Memory, Scan to Email, Security (Disk Encryption and Image Overwrite) (QNY), 35 PPM MFP Initialization Kit with BIM ON (QZT).</t>
    </r>
  </si>
  <si>
    <r>
      <rPr>
        <b/>
        <sz val="11"/>
        <color theme="1"/>
        <rFont val="Calibri"/>
        <family val="2"/>
        <scheme val="minor"/>
      </rPr>
      <t>Accessories</t>
    </r>
    <r>
      <rPr>
        <sz val="11"/>
        <color theme="1"/>
        <rFont val="Calibri"/>
        <family val="2"/>
        <scheme val="minor"/>
      </rPr>
      <t>: Associated with model B7135</t>
    </r>
  </si>
  <si>
    <t xml:space="preserve">Installation </t>
  </si>
  <si>
    <t>C9065</t>
  </si>
  <si>
    <t>C9065XLS</t>
  </si>
  <si>
    <t>BRSTDFIN -Business Ready Finisher with Hole Punch</t>
  </si>
  <si>
    <t>OFFSETRAY -Offset Catch Tray</t>
  </si>
  <si>
    <t>PRBKFN -PR BOOKLET MAKER</t>
  </si>
  <si>
    <t>PRFINPLUS -PR Standard Finisher Plus</t>
  </si>
  <si>
    <t>PRSTDFN -PR STANDARD FINISHER</t>
  </si>
  <si>
    <t>OFFSETRAY</t>
  </si>
  <si>
    <t>PRBKFN</t>
  </si>
  <si>
    <t>PRFINPLUS</t>
  </si>
  <si>
    <t>PRSTDFN</t>
  </si>
  <si>
    <t>FAXLINE - 1 Line Fax</t>
  </si>
  <si>
    <t>FAXSERVER - Server Fax Kit</t>
  </si>
  <si>
    <t>FAXVOIP - VOIP Fax Kit</t>
  </si>
  <si>
    <t>BIANCODG -BiancoDigitale S/W</t>
  </si>
  <si>
    <t>BRCZFLD -BR C/Z Folder</t>
  </si>
  <si>
    <t>BANFDKIT -Banner Feed Kit</t>
  </si>
  <si>
    <t>BANFDKIT</t>
  </si>
  <si>
    <t>BIANCODG</t>
  </si>
  <si>
    <t>BRCZFLD</t>
  </si>
  <si>
    <t>HCF1T -High Cap Feeder 1 Tray</t>
  </si>
  <si>
    <t>HCF1TOVSZ -Hi Cap Feeder 1 Tray Over Size</t>
  </si>
  <si>
    <t>HVWTFUSER -Heavy Weight Fuser</t>
  </si>
  <si>
    <t>INTEGRFID -Integrated RFID Card Reader</t>
  </si>
  <si>
    <t>MSIKIT -MSI Assembly Kit</t>
  </si>
  <si>
    <t>OHCFDR2T -Hi Cap Feeder 2 Tray Over Size</t>
  </si>
  <si>
    <t>PS4DMPSVR -Postscript DMP</t>
  </si>
  <si>
    <t>HCF1T</t>
  </si>
  <si>
    <t>HCF1TOVSZ</t>
  </si>
  <si>
    <t>HVWTFUSER</t>
  </si>
  <si>
    <t>INTEGRFID</t>
  </si>
  <si>
    <t>MSIKIT</t>
  </si>
  <si>
    <t>OHCFDR2T</t>
  </si>
  <si>
    <t>PS4DMPSVR</t>
  </si>
  <si>
    <t>TAPE-BIND -Tape Binder</t>
  </si>
  <si>
    <t>TRIMMER -Crease and 2 sided Trimmer Module</t>
  </si>
  <si>
    <t>USBHUBKT -USB KIT</t>
  </si>
  <si>
    <t>VIGROUPD -FreeFlow VI Compose SW &amp; License</t>
  </si>
  <si>
    <t>VINTERPSR -Interposer w/PR Finisher</t>
  </si>
  <si>
    <t>VIVID -Vivid Toner Kit</t>
  </si>
  <si>
    <t>VIVIDFLR -Vivid and Fluorescent Toner Kit</t>
  </si>
  <si>
    <t>TAPE-BIND</t>
  </si>
  <si>
    <t>TRIMMER</t>
  </si>
  <si>
    <t>USBHUBKT</t>
  </si>
  <si>
    <t>VIGROUPD</t>
  </si>
  <si>
    <t>VIVID</t>
  </si>
  <si>
    <t>VIVIDFLR</t>
  </si>
  <si>
    <t>C9070</t>
  </si>
  <si>
    <t>Included in Maintenance (except Specialty Inks)</t>
  </si>
  <si>
    <r>
      <t xml:space="preserve">Xerox Primelink Color C9070XLS </t>
    </r>
    <r>
      <rPr>
        <sz val="11"/>
        <color theme="1"/>
        <rFont val="Calibri"/>
        <family val="2"/>
        <scheme val="minor"/>
      </rPr>
      <t>with 250 Sheet Single Pass DADF /TTM, 250 Sheet Bypass, Auto Duplex, Oversize prints, larger than 145 square inches (e.g., 11 x 17 = 187 square inches), may incur additional print charges – refer to contract Terms and Conditions for details.</t>
    </r>
  </si>
  <si>
    <t>C9070XLS</t>
  </si>
  <si>
    <t>MAY Choose the Following:</t>
  </si>
  <si>
    <r>
      <rPr>
        <b/>
        <sz val="11"/>
        <color theme="1"/>
        <rFont val="Calibri"/>
        <family val="2"/>
        <scheme val="minor"/>
      </rPr>
      <t>Accessories</t>
    </r>
    <r>
      <rPr>
        <sz val="11"/>
        <color theme="1"/>
        <rFont val="Calibri"/>
        <family val="2"/>
        <scheme val="minor"/>
      </rPr>
      <t>: Primelink C9065</t>
    </r>
  </si>
  <si>
    <r>
      <t xml:space="preserve">Xerox Primelink Color C9065XLS </t>
    </r>
    <r>
      <rPr>
        <sz val="11"/>
        <color theme="1"/>
        <rFont val="Calibri"/>
        <family val="2"/>
        <scheme val="minor"/>
      </rPr>
      <t>with 250 Sheet Single Pass DADF /TTM, 250 Sheet Bypass, Auto Duplex, Oversize prints, larger than 145 square inches (e.g., 11 x 17 = 187 square inches), may incur additional print charges – refer to contract Terms and Conditions for details.</t>
    </r>
    <r>
      <rPr>
        <b/>
        <sz val="11"/>
        <color theme="1"/>
        <rFont val="Calibri"/>
        <family val="2"/>
        <scheme val="minor"/>
      </rPr>
      <t xml:space="preserve">  MUST ALSO SELECT A PRINT SERVER.</t>
    </r>
  </si>
  <si>
    <t>DMPCTRL</t>
  </si>
  <si>
    <r>
      <rPr>
        <sz val="11"/>
        <color theme="1"/>
        <rFont val="Calibri"/>
        <family val="2"/>
        <scheme val="minor"/>
      </rPr>
      <t>Print Server for Xerox Primelink Color C9065</t>
    </r>
    <r>
      <rPr>
        <b/>
        <sz val="11"/>
        <color theme="1"/>
        <rFont val="Calibri"/>
        <family val="2"/>
        <scheme val="minor"/>
      </rPr>
      <t xml:space="preserve"> - DMP Integrated Server</t>
    </r>
  </si>
  <si>
    <t>ENTRYEFI2</t>
  </si>
  <si>
    <r>
      <rPr>
        <b/>
        <sz val="11"/>
        <color theme="1"/>
        <rFont val="Calibri"/>
        <family val="2"/>
        <scheme val="minor"/>
      </rPr>
      <t>Accessories</t>
    </r>
    <r>
      <rPr>
        <sz val="11"/>
        <color theme="1"/>
        <rFont val="Calibri"/>
        <family val="2"/>
        <scheme val="minor"/>
      </rPr>
      <t>: PRINT SERVERS FOR PRIMELINK C9065</t>
    </r>
  </si>
  <si>
    <r>
      <rPr>
        <sz val="11"/>
        <color theme="1"/>
        <rFont val="Calibri"/>
        <family val="2"/>
        <scheme val="minor"/>
      </rPr>
      <t>Print Server for Xerox Primelink Color C9065</t>
    </r>
    <r>
      <rPr>
        <b/>
        <sz val="11"/>
        <color theme="1"/>
        <rFont val="Calibri"/>
        <family val="2"/>
        <scheme val="minor"/>
      </rPr>
      <t xml:space="preserve"> - Xerox EX-c C9065/C9070 Print Server Fiery Entry Level DFE (WQL), Mounting Plate 498K18100</t>
    </r>
  </si>
  <si>
    <r>
      <rPr>
        <sz val="11"/>
        <color theme="1"/>
        <rFont val="Calibri"/>
        <family val="2"/>
        <scheme val="minor"/>
      </rPr>
      <t>Print Server for Xerox Primelink Color C9065</t>
    </r>
    <r>
      <rPr>
        <b/>
        <sz val="11"/>
        <color theme="1"/>
        <rFont val="Calibri"/>
        <family val="2"/>
        <scheme val="minor"/>
      </rPr>
      <t xml:space="preserve"> - Xerox EX-I C9065/C9070 Print Server Fiery Integrated DFE (WUZ), Mounting Plate 498K18100</t>
    </r>
  </si>
  <si>
    <t>INTEGEFI2</t>
  </si>
  <si>
    <t>STNDAEFI2</t>
  </si>
  <si>
    <r>
      <rPr>
        <sz val="11"/>
        <color theme="1"/>
        <rFont val="Calibri"/>
        <family val="2"/>
        <scheme val="minor"/>
      </rPr>
      <t>Print Server for Xerox Primelink Color C9065</t>
    </r>
    <r>
      <rPr>
        <b/>
        <sz val="11"/>
        <color theme="1"/>
        <rFont val="Calibri"/>
        <family val="2"/>
        <scheme val="minor"/>
      </rPr>
      <t xml:space="preserve"> - Xerox EX C9065/C9070 Print Server Fiery Standalone NX Pro DFE (WQM)</t>
    </r>
  </si>
  <si>
    <t>X70FOLDER -Hotfolders/ Virtual Printers</t>
  </si>
  <si>
    <t>X70FOLDER</t>
  </si>
  <si>
    <t>AUTOAVCD -Automation License Activation Code</t>
  </si>
  <si>
    <t>AUTOAVCD</t>
  </si>
  <si>
    <t>EXIMPOSE -Impose License Activation</t>
  </si>
  <si>
    <t>JOBEXPDF -JobExpert &amp; PDF Processing</t>
  </si>
  <si>
    <t>JOBMSAVCD -JobMaster License Activation Code</t>
  </si>
  <si>
    <t>COLORAVCD -ColorRight License Activation Code</t>
  </si>
  <si>
    <t>COLORAVCD</t>
  </si>
  <si>
    <t>EXIMPOSE</t>
  </si>
  <si>
    <t>JOBEXPDF</t>
  </si>
  <si>
    <t>JOBMSAVCD</t>
  </si>
  <si>
    <t>EFIGAPRO -Fiery Graphic Arts Pro</t>
  </si>
  <si>
    <t>EFIGAPRO</t>
  </si>
  <si>
    <t>SSD1TBKIT -Addl 240/256 SSD/1TB HDD w/remov carrie</t>
  </si>
  <si>
    <t>SSD1TBKIT</t>
  </si>
  <si>
    <r>
      <rPr>
        <sz val="11"/>
        <color theme="1"/>
        <rFont val="Calibri"/>
        <family val="2"/>
        <scheme val="minor"/>
      </rPr>
      <t>Print Server for Xerox Primelink Color C9070</t>
    </r>
    <r>
      <rPr>
        <b/>
        <sz val="11"/>
        <color theme="1"/>
        <rFont val="Calibri"/>
        <family val="2"/>
        <scheme val="minor"/>
      </rPr>
      <t xml:space="preserve"> - DMP Integrated Server</t>
    </r>
  </si>
  <si>
    <r>
      <rPr>
        <sz val="11"/>
        <color theme="1"/>
        <rFont val="Calibri"/>
        <family val="2"/>
        <scheme val="minor"/>
      </rPr>
      <t>Print Server for Xerox Primelink Color C9070</t>
    </r>
    <r>
      <rPr>
        <b/>
        <sz val="11"/>
        <color theme="1"/>
        <rFont val="Calibri"/>
        <family val="2"/>
        <scheme val="minor"/>
      </rPr>
      <t xml:space="preserve"> - Xerox EX-c C9065/C9070 Print Server Fiery Entry Level DFE (WQL), Mounting Plate 498K18100</t>
    </r>
  </si>
  <si>
    <r>
      <rPr>
        <sz val="11"/>
        <color theme="1"/>
        <rFont val="Calibri"/>
        <family val="2"/>
        <scheme val="minor"/>
      </rPr>
      <t>Print Server for Xerox Primelink Color C9070</t>
    </r>
    <r>
      <rPr>
        <b/>
        <sz val="11"/>
        <color theme="1"/>
        <rFont val="Calibri"/>
        <family val="2"/>
        <scheme val="minor"/>
      </rPr>
      <t xml:space="preserve"> - Xerox EX-I C9065/C9070 Print Server Fiery Integrated DFE (WUZ), Mounting Plate 498K18100</t>
    </r>
  </si>
  <si>
    <t>B9100</t>
  </si>
  <si>
    <r>
      <t xml:space="preserve">Base Model: </t>
    </r>
    <r>
      <rPr>
        <sz val="11"/>
        <color theme="1"/>
        <rFont val="Calibri"/>
        <family val="2"/>
        <scheme val="minor"/>
      </rPr>
      <t>Xerox PrimeLink B9100 Copier/Printer with  Speed Kit, 10.4" SVGA UI, UI Install Mount Kit, Starter Kit</t>
    </r>
  </si>
  <si>
    <r>
      <t xml:space="preserve">Base Model: </t>
    </r>
    <r>
      <rPr>
        <sz val="11"/>
        <color theme="1"/>
        <rFont val="Calibri"/>
        <family val="2"/>
        <scheme val="minor"/>
      </rPr>
      <t>Xerox PrimeLink B9110 Copier/Printer with  Speed Kit, 10.4" SVGA UI, UI Install Mount Kit, Starter Kit</t>
    </r>
  </si>
  <si>
    <r>
      <t xml:space="preserve">Base Model: </t>
    </r>
    <r>
      <rPr>
        <sz val="11"/>
        <color theme="1"/>
        <rFont val="Calibri"/>
        <family val="2"/>
        <scheme val="minor"/>
      </rPr>
      <t>Xerox PrimeLink B9125 Copier/Printer with  Speed Kit, 10.4" SVGA UI, UI Install Mount Kit, Starter Kit</t>
    </r>
  </si>
  <si>
    <r>
      <t xml:space="preserve">Base Model: </t>
    </r>
    <r>
      <rPr>
        <sz val="11"/>
        <color theme="1"/>
        <rFont val="Calibri"/>
        <family val="2"/>
        <scheme val="minor"/>
      </rPr>
      <t>Xerox PrimeLink B9136 Copier/Printer with  Speed Kit, 10.4" SVGA UI, UI Install Mount Kit, Starter Kit</t>
    </r>
  </si>
  <si>
    <t>B9110</t>
  </si>
  <si>
    <t>B9125</t>
  </si>
  <si>
    <t>B9136</t>
  </si>
  <si>
    <t>EFIMG -LAC Image Viewer Software</t>
  </si>
  <si>
    <t>ENETHUB -Ethernet Hub Option</t>
  </si>
  <si>
    <t>MONCALIBR -Fiery Calibration Mono</t>
  </si>
  <si>
    <t>NX1STATN -NX One Station Option</t>
  </si>
  <si>
    <t>1DRHDD -One Drive External HDD Option</t>
  </si>
  <si>
    <t>1DRHDD</t>
  </si>
  <si>
    <t>EFIMG</t>
  </si>
  <si>
    <t>ENETHUB</t>
  </si>
  <si>
    <t>MONCALIBR</t>
  </si>
  <si>
    <t>NX1STATN</t>
  </si>
  <si>
    <t>Included with Maintenance</t>
  </si>
  <si>
    <r>
      <t xml:space="preserve">Accessories: </t>
    </r>
    <r>
      <rPr>
        <sz val="11"/>
        <color theme="1"/>
        <rFont val="Calibri"/>
        <family val="2"/>
        <scheme val="minor"/>
      </rPr>
      <t xml:space="preserve">Applicable for models </t>
    </r>
    <r>
      <rPr>
        <b/>
        <sz val="11"/>
        <color theme="1"/>
        <rFont val="Calibri"/>
        <family val="2"/>
        <scheme val="minor"/>
      </rPr>
      <t>B9100/B9110/B9125/B9136</t>
    </r>
  </si>
  <si>
    <t>B91MSI -Manual Sheet Inserter bypass</t>
  </si>
  <si>
    <t>B91XLS -EXTRA LONG SHEET(XLS) MSI</t>
  </si>
  <si>
    <t>MSICHUTE -Reqd wB91XLS wo feeder</t>
  </si>
  <si>
    <t xml:space="preserve">MUST Choose One of the Following:
</t>
  </si>
  <si>
    <t>OHCFD2T -2Tray Oversize High Cap Feeder</t>
  </si>
  <si>
    <t>B91MSI</t>
  </si>
  <si>
    <t>B91XLS</t>
  </si>
  <si>
    <t>MSICHUTE</t>
  </si>
  <si>
    <t>OHCFD2T</t>
  </si>
  <si>
    <t>HICAPSTAK -HIGH CAPACITY STACKER</t>
  </si>
  <si>
    <t>PRBOOKFN -PR Booklet Maker Finisher</t>
  </si>
  <si>
    <t>PRSTFIN -PR Standard Finisher</t>
  </si>
  <si>
    <t>PRSTFNPLS -PR STANDARD FINISHER PLUS</t>
  </si>
  <si>
    <t>HICAPSTAK</t>
  </si>
  <si>
    <t>PRBOOKFN</t>
  </si>
  <si>
    <t>PRSTFIN</t>
  </si>
  <si>
    <t>PRSTFNPLS</t>
  </si>
  <si>
    <t>91RFIDRDR -RFID CARD READER WITH USB HUB</t>
  </si>
  <si>
    <t>ADAMOUNT -US S508 INSTALL KIT</t>
  </si>
  <si>
    <t>IDMODULE -Interface Decurler Module</t>
  </si>
  <si>
    <t>PDFKIT3 -SEARCHABLE PDF (OCR) KIT W/HIGH COMP KIT</t>
  </si>
  <si>
    <t>PRCRTRIMR -PR CREASE/ 2sided Trimmer for EFI Sol</t>
  </si>
  <si>
    <t>STACKR -HIGH CAP STACKER</t>
  </si>
  <si>
    <t>STAPLER2 -Convenience Stapler</t>
  </si>
  <si>
    <t>USBHUB1 -USB HUB KIT</t>
  </si>
  <si>
    <t>WATERMARK -HYBRID WATERMARK</t>
  </si>
  <si>
    <t>WATERMARK</t>
  </si>
  <si>
    <t>USBHUB1</t>
  </si>
  <si>
    <t>STAPLER2</t>
  </si>
  <si>
    <t>STACKR</t>
  </si>
  <si>
    <t>PRCRTRIMR</t>
  </si>
  <si>
    <t>PDFKIT3</t>
  </si>
  <si>
    <t>IDMODULE</t>
  </si>
  <si>
    <t>ADAMOUNT</t>
  </si>
  <si>
    <t>91RFIDRDR</t>
  </si>
  <si>
    <t>OHCF1T - 1 tray Oversize High Capacity Feeder</t>
  </si>
  <si>
    <t>OHCF1T</t>
  </si>
  <si>
    <t>Annual Maintenance - Xerox is quoting monthly</t>
  </si>
  <si>
    <t>ED95</t>
  </si>
  <si>
    <r>
      <t xml:space="preserve">Base Model: </t>
    </r>
    <r>
      <rPr>
        <sz val="11"/>
        <color theme="1"/>
        <rFont val="Calibri"/>
        <family val="2"/>
        <scheme val="minor"/>
      </rPr>
      <t>Xerox ED95 100ppm Copier/Printer with Initilization Speed Kit, 10.4" SVGA UI, UI Right Mount Kit, MSI Bypass Tray, Customer Documentation &amp; Software Kit , Nationalization Kit</t>
    </r>
  </si>
  <si>
    <t>INSTSECUR -Secure Access Install</t>
  </si>
  <si>
    <t>INSTSTD -Non-Secure Access Install</t>
  </si>
  <si>
    <t>MKQ -D4 Finisher with 2/3 Hole Punch</t>
  </si>
  <si>
    <t>MKZ -Booklet Maker Finisherw2/3 Hole Punch</t>
  </si>
  <si>
    <t>INSTSECUR</t>
  </si>
  <si>
    <t>INSTSTD</t>
  </si>
  <si>
    <t>MKQ</t>
  </si>
  <si>
    <t>MKZ</t>
  </si>
  <si>
    <t>STACKER</t>
  </si>
  <si>
    <t>2TRAYHCF -2-Tray High Capacity Feeder</t>
  </si>
  <si>
    <t>BYPASS -Bypass Chute</t>
  </si>
  <si>
    <t>MUST Choose One of the following:</t>
  </si>
  <si>
    <t>2TRAYHCF</t>
  </si>
  <si>
    <t>BYPASS</t>
  </si>
  <si>
    <t>RFID4ED -RFID CARD READER</t>
  </si>
  <si>
    <t>MAY Choose Any of the following:</t>
  </si>
  <si>
    <t>RFID4ED</t>
  </si>
  <si>
    <t>LEFT-UI2 -Left UI Kit</t>
  </si>
  <si>
    <t>PDFKIT2 -PDF Kit</t>
  </si>
  <si>
    <t>USBHUB -USB HUB Kit</t>
  </si>
  <si>
    <t>LEFT-UI2</t>
  </si>
  <si>
    <t>PDFKIT2</t>
  </si>
  <si>
    <t>USBHUB</t>
  </si>
  <si>
    <t>EFISERVR</t>
  </si>
  <si>
    <r>
      <t xml:space="preserve">Accessories: </t>
    </r>
    <r>
      <rPr>
        <sz val="11"/>
        <color theme="1"/>
        <rFont val="Calibri"/>
        <family val="2"/>
        <scheme val="minor"/>
      </rPr>
      <t>Applicable for Fiery NX One Print Server</t>
    </r>
  </si>
  <si>
    <t>EC8036H2</t>
  </si>
  <si>
    <t>5000-15000</t>
  </si>
  <si>
    <r>
      <t xml:space="preserve">Base Model: </t>
    </r>
    <r>
      <rPr>
        <sz val="11"/>
        <color theme="1"/>
        <rFont val="Calibri"/>
        <family val="2"/>
        <scheme val="minor"/>
      </rPr>
      <t>EC8036 Multifunction Printer (35/35) with High Capacity Tandem Tray (520 sheet tray, 2,000 sheet A4/Letter), 520 sheet tray, 100 sheet bypass tray, 2x250 sheet OCT, 110-sheet DADF (QMK), EIP, Data Security, Job Based Accounting, PostScript, full network scanning, Server Fax, iFax, Standard output tray, left side tray, Nationalization Kit, Black Neutral Toner, Yellow Neutral Toner, Magenta Neutral Toner, Cyan Neutral Toner. Oversize prints, larger than 145 square inches (e.g., 11 x 17 = 187 square inches), may incur additional print charges – refer to contract Terms and Conditions for details.</t>
    </r>
  </si>
  <si>
    <r>
      <rPr>
        <b/>
        <sz val="11"/>
        <color theme="1"/>
        <rFont val="Calibri"/>
        <family val="2"/>
        <scheme val="minor"/>
      </rPr>
      <t xml:space="preserve">Accessories: </t>
    </r>
    <r>
      <rPr>
        <sz val="11"/>
        <color theme="1"/>
        <rFont val="Calibri"/>
        <family val="2"/>
        <scheme val="minor"/>
      </rPr>
      <t xml:space="preserve"> Applicable for models EC8036H2</t>
    </r>
  </si>
  <si>
    <t>RFID-C80 -Programmable RFID Card Reader</t>
  </si>
  <si>
    <t xml:space="preserve">RFID-C80 </t>
  </si>
  <si>
    <t>ECSTPLKIT -Convenience Stapler Kit</t>
  </si>
  <si>
    <t>ENVELTRY -Envelope Feeder Tray</t>
  </si>
  <si>
    <t>OFC-EC80 -Office Finisher LX</t>
  </si>
  <si>
    <t>WIRELESS4 -Wireless Print Kit</t>
  </si>
  <si>
    <t>ECFIN-BM -Booklet Maker for Office Finisher LX</t>
  </si>
  <si>
    <t>ECFIN-BM</t>
  </si>
  <si>
    <t>ECSTPLKIT</t>
  </si>
  <si>
    <t>ENVELTRY</t>
  </si>
  <si>
    <t>OFC-EC80</t>
  </si>
  <si>
    <t>WIRELESS4</t>
  </si>
  <si>
    <t>ODEC8056 - OD Kiosk</t>
  </si>
  <si>
    <t>STPLSALTA</t>
  </si>
  <si>
    <t>STPLSALTA - Kiosk User Interface</t>
  </si>
  <si>
    <t>ODEC8056</t>
  </si>
  <si>
    <t>ECFAX1LIN - 1 Line Fax Kit</t>
  </si>
  <si>
    <t>ECFAX1LIN</t>
  </si>
  <si>
    <t>FSMA</t>
  </si>
  <si>
    <t>EC8056H2</t>
  </si>
  <si>
    <t>8000-22000</t>
  </si>
  <si>
    <r>
      <rPr>
        <b/>
        <sz val="11"/>
        <color theme="1"/>
        <rFont val="Calibri"/>
        <family val="2"/>
        <scheme val="minor"/>
      </rPr>
      <t xml:space="preserve">Accessories: </t>
    </r>
    <r>
      <rPr>
        <sz val="11"/>
        <color theme="1"/>
        <rFont val="Calibri"/>
        <family val="2"/>
        <scheme val="minor"/>
      </rPr>
      <t xml:space="preserve"> Applicable for models EC8056H2</t>
    </r>
  </si>
  <si>
    <t xml:space="preserve">Annual Maintenance </t>
  </si>
  <si>
    <t>B305DNI</t>
  </si>
  <si>
    <t>DRCINST -Carrier Delivery &amp; Install</t>
  </si>
  <si>
    <t>EXPEDSHIP -Expedited Shipping</t>
  </si>
  <si>
    <t>550TRAYB -550 Sheet Tray</t>
  </si>
  <si>
    <t>DRCINST</t>
  </si>
  <si>
    <t>EXPEDSHIP</t>
  </si>
  <si>
    <t>550TRAYB</t>
  </si>
  <si>
    <r>
      <rPr>
        <b/>
        <sz val="11"/>
        <color theme="1"/>
        <rFont val="Calibri"/>
        <family val="2"/>
        <scheme val="minor"/>
      </rPr>
      <t xml:space="preserve">Accessories: </t>
    </r>
    <r>
      <rPr>
        <sz val="11"/>
        <color theme="1"/>
        <rFont val="Calibri"/>
        <family val="2"/>
        <scheme val="minor"/>
      </rPr>
      <t xml:space="preserve"> Applicable for models B305DNI and B315DNI</t>
    </r>
  </si>
  <si>
    <t>B315DNI</t>
  </si>
  <si>
    <r>
      <t xml:space="preserve">Base Model:  </t>
    </r>
    <r>
      <rPr>
        <sz val="11"/>
        <color theme="1"/>
        <rFont val="Calibri"/>
        <family val="2"/>
        <scheme val="minor"/>
      </rPr>
      <t>Xerox B305 Multifunction Printer, Print/Copy/Scan, Up to 40 ppm, Letter/Legal, USB/Ethernet and Wireless, 110v, Metered</t>
    </r>
  </si>
  <si>
    <r>
      <t xml:space="preserve">Base Model: </t>
    </r>
    <r>
      <rPr>
        <sz val="11"/>
        <color theme="1"/>
        <rFont val="Calibri"/>
        <family val="2"/>
        <scheme val="minor"/>
      </rPr>
      <t xml:space="preserve"> Xerox B315 Multifunction Printer, Print/Copy/Scan, Up to 42 ppm, Letter/Legal, USB/Ethernet and Wireless, 110v, Metered</t>
    </r>
  </si>
  <si>
    <t>SIPR-RDR2 -SIPRNet DoD Netwk Enable &amp; Card Reader</t>
  </si>
  <si>
    <t>SMRT-RDR1 -Smart Card Reader</t>
  </si>
  <si>
    <t>FORNINTR -Foreign Interface Device</t>
  </si>
  <si>
    <t>RFIDKIT2 -RFID Card Reader for C405</t>
  </si>
  <si>
    <t>STNDSTORE -Stand with Storage</t>
  </si>
  <si>
    <t>UNICODE -Xerox Internat'l Print (Prod Kit Req'd)</t>
  </si>
  <si>
    <t>WCTRAY1 -550 Sheet Feeder</t>
  </si>
  <si>
    <t>WCTRAY2 -550 Sheet Feeder</t>
  </si>
  <si>
    <t>WCTRAY3 -550 Sheet Feeder</t>
  </si>
  <si>
    <t>WIFIVL -Wireless Accessory</t>
  </si>
  <si>
    <t>6RX -Productivity Kit with 16GB SSD</t>
  </si>
  <si>
    <t>SIPR-RDR2</t>
  </si>
  <si>
    <t>SMRT-RDR1</t>
  </si>
  <si>
    <t>6RX</t>
  </si>
  <si>
    <t>FORNINTR</t>
  </si>
  <si>
    <t>RFIDKIT2</t>
  </si>
  <si>
    <t>STNDSTORE</t>
  </si>
  <si>
    <t>WCTRAY1</t>
  </si>
  <si>
    <t>WCTRAY2</t>
  </si>
  <si>
    <t>WCTRAY3</t>
  </si>
  <si>
    <t>WIFIVL</t>
  </si>
  <si>
    <t>B605S</t>
  </si>
  <si>
    <t>up to 15,000</t>
  </si>
  <si>
    <t>up to 25,000</t>
  </si>
  <si>
    <r>
      <t xml:space="preserve">Base Model:  </t>
    </r>
    <r>
      <rPr>
        <sz val="11"/>
        <color theme="1"/>
        <rFont val="Calibri"/>
        <family val="2"/>
        <scheme val="minor"/>
      </rPr>
      <t>VersaLink B605S B/W Multifunction Printer, Print/Copy/Scan/Fax , Letter/Legal, up to 47PPM, 2-Sided Print, USB/Ethernet, 550-Sheet Paper Tray, 150-Sheet Multipurpose Tray, 60-Sht DADF (Single-Pass Duplex), 110V</t>
    </r>
  </si>
  <si>
    <t>B605</t>
  </si>
  <si>
    <r>
      <rPr>
        <b/>
        <sz val="11"/>
        <color theme="1"/>
        <rFont val="Calibri"/>
        <family val="2"/>
        <scheme val="minor"/>
      </rPr>
      <t xml:space="preserve">Accessories: </t>
    </r>
    <r>
      <rPr>
        <sz val="11"/>
        <color theme="1"/>
        <rFont val="Calibri"/>
        <family val="2"/>
        <scheme val="minor"/>
      </rPr>
      <t xml:space="preserve"> Applicable for models B605S and B605X</t>
    </r>
  </si>
  <si>
    <t>B605X</t>
  </si>
  <si>
    <r>
      <t xml:space="preserve">Base Model:  </t>
    </r>
    <r>
      <rPr>
        <sz val="11"/>
        <color theme="1"/>
        <rFont val="Calibri"/>
        <family val="2"/>
        <scheme val="minor"/>
      </rPr>
      <t xml:space="preserve">VersaLink B605X B/W Multifunction Printer, Print/Copy/Scan/Fax Letter/Legal, Up to 58ppm, 2-Sided Print, USB/Ethernet, 550-Sheet Tray, 150 bypass Tray, 100-Sheet DADF,250 GB HARD DISK DRIVE, 110V, EIP </t>
    </r>
  </si>
  <si>
    <t>8WA -550 Sheet Feeder</t>
  </si>
  <si>
    <t>AQQ -Stand with Storage (on casters)</t>
  </si>
  <si>
    <t xml:space="preserve">7WA -High Capacity Feeder (B605X only)
</t>
  </si>
  <si>
    <t>8WA -550 Sheet Feeder (B605X only)</t>
  </si>
  <si>
    <t>AQQ -Stand with Storage (on casters) (B605X only)</t>
  </si>
  <si>
    <t>7WA</t>
  </si>
  <si>
    <t>8WA</t>
  </si>
  <si>
    <t>AQQ</t>
  </si>
  <si>
    <t>B615XL</t>
  </si>
  <si>
    <t>up to 30,000</t>
  </si>
  <si>
    <r>
      <t xml:space="preserve">Base Model: </t>
    </r>
    <r>
      <rPr>
        <sz val="11"/>
        <color theme="1"/>
        <rFont val="Calibri"/>
        <family val="2"/>
        <scheme val="minor"/>
      </rPr>
      <t xml:space="preserve"> VersaLink B615 B/W Multifunction Printer, Print/Copy/Scan/Fax Letter/Legal, Up to 65ppm, 2-Sided Print, USB/Ethernet, 550-Sheet Tray, 150 bypass Tray, 100-Sheet DADF,250 GB HARD DISK DRIVE, 110V, Fin and MB capable, EIP </t>
    </r>
  </si>
  <si>
    <t>4XC</t>
  </si>
  <si>
    <t>5XC</t>
  </si>
  <si>
    <t>6XC</t>
  </si>
  <si>
    <t>6XC -Caster Base for 3 or 4 Trays</t>
  </si>
  <si>
    <t>RFID70 -Integrated Prgrammable RFID Reader</t>
  </si>
  <si>
    <t>C315DNI</t>
  </si>
  <si>
    <t>up to 6,000</t>
  </si>
  <si>
    <r>
      <rPr>
        <b/>
        <sz val="11"/>
        <color theme="1"/>
        <rFont val="Calibri"/>
        <family val="2"/>
        <scheme val="minor"/>
      </rPr>
      <t xml:space="preserve">Accessories: </t>
    </r>
    <r>
      <rPr>
        <sz val="11"/>
        <color theme="1"/>
        <rFont val="Calibri"/>
        <family val="2"/>
        <scheme val="minor"/>
      </rPr>
      <t xml:space="preserve"> Applicable for models C315DNI</t>
    </r>
  </si>
  <si>
    <r>
      <t xml:space="preserve">Base Model:  </t>
    </r>
    <r>
      <rPr>
        <sz val="11"/>
        <color theme="1"/>
        <rFont val="Calibri"/>
        <family val="2"/>
        <scheme val="minor"/>
      </rPr>
      <t>XEROX C315 COLOR MULTIFUNCTION PRINTER, PRINT/COPY/SCAN/FAX, UP TO 35PPM, LETTER/LEGAL, AUTOMATIC 2-SIDED PRINT, USB/ETHERNET/WI-FI, 250-SHEET TRAY, 50-SHEET DUPLEX AUTOMATIC DOCUMENT FEEDER, 110V, Metered</t>
    </r>
  </si>
  <si>
    <t>650TRAYC -650 Sheet Duo Tray</t>
  </si>
  <si>
    <t>650TRAYC</t>
  </si>
  <si>
    <t>7RX -Productivity Kit with 320GB HDD</t>
  </si>
  <si>
    <t>LB1 -550-Sheet Feeder Adjustable to A4/Legal</t>
  </si>
  <si>
    <t>7RX</t>
  </si>
  <si>
    <t xml:space="preserve">HC-KNO2 </t>
  </si>
  <si>
    <t>LB1</t>
  </si>
  <si>
    <t>C505</t>
  </si>
  <si>
    <t>up to 10,000</t>
  </si>
  <si>
    <t>C505S</t>
  </si>
  <si>
    <t>C505X</t>
  </si>
  <si>
    <r>
      <t xml:space="preserve">Base Model:  </t>
    </r>
    <r>
      <rPr>
        <sz val="11"/>
        <color theme="1"/>
        <rFont val="Calibri"/>
        <family val="2"/>
        <scheme val="minor"/>
      </rPr>
      <t>Xerox VersaLink C505X Color Multifunction Printer, Print/Copy/Scan Letter/Legal, Up to 45ppm, 2-Sided Print, USB/Ethernet, 550-Sheet Tray, 150 Bypass Tray, 100-Sheet DSPF, 110V, EIP, Metered</t>
    </r>
  </si>
  <si>
    <r>
      <t xml:space="preserve">Base Model:  </t>
    </r>
    <r>
      <rPr>
        <sz val="11"/>
        <color theme="1"/>
        <rFont val="Calibri"/>
        <family val="2"/>
        <scheme val="minor"/>
      </rPr>
      <t>Xerox VersaLink C505S Color Multifunction Printer, Print/Copy/Scan Letter/Legal, Up to 45ppm, 2-Sided Print, USB/Ethernet, 550-Sheet Tray, 150 Bypass Tray, 100-Sheet DSPF, 110V, EIP, Metered</t>
    </r>
  </si>
  <si>
    <r>
      <rPr>
        <b/>
        <sz val="11"/>
        <color theme="1"/>
        <rFont val="Calibri"/>
        <family val="2"/>
        <scheme val="minor"/>
      </rPr>
      <t xml:space="preserve">Accessories: </t>
    </r>
    <r>
      <rPr>
        <sz val="11"/>
        <color theme="1"/>
        <rFont val="Calibri"/>
        <family val="2"/>
        <scheme val="minor"/>
      </rPr>
      <t xml:space="preserve"> Applicable for models C505S and C505X</t>
    </r>
  </si>
  <si>
    <t>C605</t>
  </si>
  <si>
    <t>up to 17,000</t>
  </si>
  <si>
    <t>C605X</t>
  </si>
  <si>
    <t>C605XL</t>
  </si>
  <si>
    <r>
      <t xml:space="preserve">Base Model:  </t>
    </r>
    <r>
      <rPr>
        <sz val="11"/>
        <color theme="1"/>
        <rFont val="Calibri"/>
        <family val="2"/>
        <scheme val="minor"/>
      </rPr>
      <t>Xerox VersaLink C605X Color Multifunction Printer, Print/Copy/Scan Letter/Legal, 55 ppm, with Duplexing, Scan, Copy, Print,Fax, with 250 GB Hard Disk Drive, Metered</t>
    </r>
  </si>
  <si>
    <r>
      <t xml:space="preserve">Base Model:  </t>
    </r>
    <r>
      <rPr>
        <sz val="11"/>
        <color theme="1"/>
        <rFont val="Calibri"/>
        <family val="2"/>
        <scheme val="minor"/>
      </rPr>
      <t>Xerox VersaLink C605XL Color Multifunction Printer, Print/Copy/Scan Letter/Legal, 55 ppm, with Duplexing, Scan, Copy, Print,Fax, long neck, Finisher or Mailbox Capable, with 250 GB Hard Disk Drive, Metered</t>
    </r>
  </si>
  <si>
    <r>
      <rPr>
        <b/>
        <sz val="11"/>
        <color theme="1"/>
        <rFont val="Calibri"/>
        <family val="2"/>
        <scheme val="minor"/>
      </rPr>
      <t xml:space="preserve">Accessories: </t>
    </r>
    <r>
      <rPr>
        <sz val="11"/>
        <color theme="1"/>
        <rFont val="Calibri"/>
        <family val="2"/>
        <scheme val="minor"/>
      </rPr>
      <t xml:space="preserve"> Applicable for models C605X and C605XL</t>
    </r>
  </si>
  <si>
    <t>B625DN</t>
  </si>
  <si>
    <r>
      <t xml:space="preserve">Base Model: </t>
    </r>
    <r>
      <rPr>
        <sz val="11"/>
        <color theme="1"/>
        <rFont val="Calibri"/>
        <family val="2"/>
        <scheme val="minor"/>
      </rPr>
      <t xml:space="preserve"> VersaLink B625 B/W Multifunction Printer, Print/Copy/Scan/Fax Letter/Legal, 65ppm Duplex Copy/Print/Scan/Fax PS3 PCL5e/6 2 Trays  650 Sheets 110V</t>
    </r>
  </si>
  <si>
    <t>Annual Maintenance - Xerox quoted monthly</t>
  </si>
  <si>
    <t>FAXDISABL</t>
  </si>
  <si>
    <t>RFIDRDR -RFID Card Reader</t>
  </si>
  <si>
    <t>VZF -500-GB Hard Disk</t>
  </si>
  <si>
    <t>VZG -Wireless Network Adapter</t>
  </si>
  <si>
    <t>VZH -550-Sheet Tray</t>
  </si>
  <si>
    <t>VZK -2100-Sheet Tray requires VZL</t>
  </si>
  <si>
    <t>VZL -Caster Base</t>
  </si>
  <si>
    <t>ZDV -Printer Stand</t>
  </si>
  <si>
    <t>RFIDRDR</t>
  </si>
  <si>
    <t>VZF</t>
  </si>
  <si>
    <t>VZG</t>
  </si>
  <si>
    <t>VZH</t>
  </si>
  <si>
    <t>VZK</t>
  </si>
  <si>
    <t>VZL</t>
  </si>
  <si>
    <t>ZDV</t>
  </si>
  <si>
    <t>C625DN</t>
  </si>
  <si>
    <t>FAXREMOVL</t>
  </si>
  <si>
    <r>
      <t xml:space="preserve">Base Model: </t>
    </r>
    <r>
      <rPr>
        <sz val="11"/>
        <color theme="1"/>
        <rFont val="Calibri"/>
        <family val="2"/>
        <scheme val="minor"/>
      </rPr>
      <t xml:space="preserve"> VersaLink C625 B/W Multifunction Printer, Print/Copy/Scan/Fax Letter/Legal, 65ppm Duplex Copy/Print/Scan/Fax PS3 PCL5e/6 2 Trays  650 Sheets 110V</t>
    </r>
  </si>
  <si>
    <t>VZE -Convenience Stapler 110V</t>
  </si>
  <si>
    <r>
      <t xml:space="preserve">Base Model:  </t>
    </r>
    <r>
      <rPr>
        <sz val="11"/>
        <color theme="1"/>
        <rFont val="Calibri"/>
        <family val="2"/>
        <scheme val="minor"/>
      </rPr>
      <t>VersaLink B400 B/W Printer, Letter/Legal, up to 47PPM, USB, Ethernet, 550-Sheet Paper Tray, 150-Sheet Multipurpose Tray,  110V</t>
    </r>
  </si>
  <si>
    <t>B400DN</t>
  </si>
  <si>
    <r>
      <t>Accessories:</t>
    </r>
    <r>
      <rPr>
        <sz val="11"/>
        <color theme="1"/>
        <rFont val="Calibri"/>
        <family val="2"/>
        <scheme val="minor"/>
      </rPr>
      <t xml:space="preserve"> Model B400</t>
    </r>
  </si>
  <si>
    <t>SMRT-RDR4 -Smart Card Reader</t>
  </si>
  <si>
    <t>SIPR-RDR5 -SIPRNet DoD Netwk Enable &amp; Card Reader</t>
  </si>
  <si>
    <t>SIPR-RDR5</t>
  </si>
  <si>
    <t>SMRT-RDR4</t>
  </si>
  <si>
    <t>PHTRAY1 -550 Sheet Feeder</t>
  </si>
  <si>
    <t>PHTRAY2 -550 Sheet Feeder</t>
  </si>
  <si>
    <t>PHTRAY3 -550 Sheet Feeder</t>
  </si>
  <si>
    <t>RFIDKIT -RFID Kit</t>
  </si>
  <si>
    <t>PHTRAY1</t>
  </si>
  <si>
    <t>PHTRAY2</t>
  </si>
  <si>
    <t>PHTRAY3</t>
  </si>
  <si>
    <t>RFIDKIT</t>
  </si>
  <si>
    <t>include in maintenance</t>
  </si>
  <si>
    <t>Annual Maintenance - included</t>
  </si>
  <si>
    <t>B310DNI</t>
  </si>
  <si>
    <r>
      <t>Accessories:</t>
    </r>
    <r>
      <rPr>
        <sz val="11"/>
        <color theme="1"/>
        <rFont val="Calibri"/>
        <family val="2"/>
        <scheme val="minor"/>
      </rPr>
      <t xml:space="preserve"> Model B310</t>
    </r>
  </si>
  <si>
    <r>
      <t xml:space="preserve">Base Model: </t>
    </r>
    <r>
      <rPr>
        <sz val="11"/>
        <color theme="1"/>
        <rFont val="Calibri"/>
        <family val="2"/>
        <scheme val="minor"/>
      </rPr>
      <t xml:space="preserve"> Xerox B310 Printer, up to 42 ppm, Letter/Legal, USB/Ethernet and Wireless, 250-Sheet Tray, Automatic 2-Sided Printing, 110v, metered, 110V, Metered</t>
    </r>
  </si>
  <si>
    <t>550TRAYB - 550 Sheet Trau</t>
  </si>
  <si>
    <t>B600DN</t>
  </si>
  <si>
    <r>
      <t>Accessories:</t>
    </r>
    <r>
      <rPr>
        <sz val="11"/>
        <color theme="1"/>
        <rFont val="Calibri"/>
        <family val="2"/>
        <scheme val="minor"/>
      </rPr>
      <t xml:space="preserve"> Model B600</t>
    </r>
  </si>
  <si>
    <r>
      <t xml:space="preserve">Base Model:  </t>
    </r>
    <r>
      <rPr>
        <sz val="11"/>
        <color theme="1"/>
        <rFont val="Calibri"/>
        <family val="2"/>
        <scheme val="minor"/>
      </rPr>
      <t>VersaLink B600 B/W Printer, Letter/Legal, 58ppm, 2-Sided Print, USB/Ethernet, 550-Sheet Tray, 150-Sheet Multi-Purpose Tray, 110V, EIP. FIN and MB capable.</t>
    </r>
  </si>
  <si>
    <t>4XC - Finisher</t>
  </si>
  <si>
    <t>5XC - Mailbox</t>
  </si>
  <si>
    <t>6XC - Caster Base for 3 or 4 trays</t>
  </si>
  <si>
    <t>PRODUCTKT -Productivity Kit 250 Gb</t>
  </si>
  <si>
    <t>RFIDKIT1 -External RFID Kit Reader</t>
  </si>
  <si>
    <t>7WA -High Capacity Feeder</t>
  </si>
  <si>
    <t>PRODUCTKT</t>
  </si>
  <si>
    <t>RFIDKIT1</t>
  </si>
  <si>
    <t>C310DNI</t>
  </si>
  <si>
    <r>
      <t xml:space="preserve">Base Model: </t>
    </r>
    <r>
      <rPr>
        <sz val="11"/>
        <color theme="1"/>
        <rFont val="Calibri"/>
        <family val="2"/>
        <scheme val="minor"/>
      </rPr>
      <t xml:space="preserve"> Xerox  C310 COLOR PRINTER, UP TO 35PPM,LETTER/LEGAL, AUTOMATIC 2-SIDED PRINT, USB/ETHERNET/WI-FI, 250-SHEET TRAY, 110V, Metered</t>
    </r>
  </si>
  <si>
    <r>
      <t>Accessories:</t>
    </r>
    <r>
      <rPr>
        <sz val="11"/>
        <color theme="1"/>
        <rFont val="Calibri"/>
        <family val="2"/>
        <scheme val="minor"/>
      </rPr>
      <t xml:space="preserve"> Model C310</t>
    </r>
  </si>
  <si>
    <t>650TRAYB - 550 Sheet Tray</t>
  </si>
  <si>
    <t>650TRAYB</t>
  </si>
  <si>
    <t>C400DN</t>
  </si>
  <si>
    <r>
      <t>Accessories:</t>
    </r>
    <r>
      <rPr>
        <sz val="11"/>
        <color theme="1"/>
        <rFont val="Calibri"/>
        <family val="2"/>
        <scheme val="minor"/>
      </rPr>
      <t xml:space="preserve"> Model C400</t>
    </r>
  </si>
  <si>
    <r>
      <t xml:space="preserve">Base Model:  </t>
    </r>
    <r>
      <rPr>
        <sz val="11"/>
        <color theme="1"/>
        <rFont val="Calibri"/>
        <family val="2"/>
        <scheme val="minor"/>
      </rPr>
      <t>VersaLink C400 Color Printer, Letter/Legal, Up to 36ppm, 2-Sided Print, USB/Ethernet, 550-Sheet Tray, 150-Sheet Multi-Purpose Tray, 110V, Solutions &amp; Cloud Enabled</t>
    </r>
  </si>
  <si>
    <t>up to 5,000</t>
  </si>
  <si>
    <t>7RX -Productivity Kit with 16GB SSD</t>
  </si>
  <si>
    <t>LB1 -550 Sheet Feeder</t>
  </si>
  <si>
    <t>up to 6250</t>
  </si>
  <si>
    <t>up to 300,000</t>
  </si>
  <si>
    <t>Up to 13,000</t>
  </si>
  <si>
    <t>Up to 15,000</t>
  </si>
  <si>
    <t>8,000 - 20,000</t>
  </si>
  <si>
    <t>20,000 - 75,000</t>
  </si>
  <si>
    <t>10,000 - 50,000</t>
  </si>
  <si>
    <t>25,000 - 100,000</t>
  </si>
  <si>
    <t>70,000 - 700,000</t>
  </si>
  <si>
    <t>up to 12,000</t>
  </si>
  <si>
    <t>8,000 - 20,0000</t>
  </si>
  <si>
    <t>Wide Format Print Systems</t>
  </si>
  <si>
    <t xml:space="preserve">Xerox </t>
  </si>
  <si>
    <t>Epson</t>
  </si>
  <si>
    <t>T3270SR</t>
  </si>
  <si>
    <t>2D</t>
  </si>
  <si>
    <t>Color</t>
  </si>
  <si>
    <t>36-Month Lease (FMV)</t>
  </si>
  <si>
    <t>48-Month Lease (FMV)</t>
  </si>
  <si>
    <t>60-Month Lease (FMV)</t>
  </si>
  <si>
    <t>EPSON SureColor T3270 Single Roll 24" Printer</t>
  </si>
  <si>
    <t>_T619300</t>
  </si>
  <si>
    <t>EPSON T-SERIES REPLACEMENT MAINT TANK</t>
  </si>
  <si>
    <t>_S902006</t>
  </si>
  <si>
    <t>EPSON T-SERIES AUTO CUTTER SPARE BLADE</t>
  </si>
  <si>
    <t>_C12C891131</t>
  </si>
  <si>
    <t>EPSON T SERIES ADOBE POSTSCRIPT 3 UNIT</t>
  </si>
  <si>
    <t>_C12C811401</t>
  </si>
  <si>
    <t>EPSON T SERIES ROLL ADAPTER SET</t>
  </si>
  <si>
    <t>Includes 1 Year Parts &amp; Labor Warranty (No Supplies)</t>
  </si>
  <si>
    <t>T694100</t>
  </si>
  <si>
    <t>EPSON ULTRACHROME XD PHOTO BLK 700 ML</t>
  </si>
  <si>
    <t>T694300</t>
  </si>
  <si>
    <t>EPSON ULTRACHROME XD MAGENTA 700 ML</t>
  </si>
  <si>
    <t>T694400</t>
  </si>
  <si>
    <t>EPSON ULTRACHROME XD YELLOW 700 ML</t>
  </si>
  <si>
    <t>T694500</t>
  </si>
  <si>
    <t>EPSON ULTRACHROME XD MATTE BLK 700 ML</t>
  </si>
  <si>
    <t>T694200</t>
  </si>
  <si>
    <t>EPSON ULTRACHROME XD CYAN 700 ML</t>
  </si>
  <si>
    <t>Available Upon Request</t>
  </si>
  <si>
    <t>Hard Drive Removal &amp; Surrender</t>
  </si>
  <si>
    <t>EPSON 2-Year (PG) Extended Service Plan - Maximum purchase (2) plans</t>
  </si>
  <si>
    <t>Price per Hour Urban Service Zone not Included In Maintenance Agreement</t>
  </si>
  <si>
    <t>Urban Price/ Hour</t>
  </si>
  <si>
    <t>Price per Hour Rural Service Zone not Included In Maintenance Agreement</t>
  </si>
  <si>
    <t>Rural Price/ Hour</t>
  </si>
  <si>
    <t>Price per Hour Remote Service Zone not Included In Maintenance Agreement</t>
  </si>
  <si>
    <t>Remote Price/ Hour</t>
  </si>
  <si>
    <t>T5270DR</t>
  </si>
  <si>
    <t>EPSON SureColor T5270 Dual Roll 36" Printer</t>
  </si>
  <si>
    <t>1 Hour Training</t>
  </si>
  <si>
    <t>SCT5270SR</t>
  </si>
  <si>
    <t>EPSON SureColor T5270 Single Roll 36" Printer</t>
  </si>
  <si>
    <t>_SCT36SCAN</t>
  </si>
  <si>
    <t>SURECOLOR MULTIFUNCTION MODULE</t>
  </si>
  <si>
    <t>SCT7270DR</t>
  </si>
  <si>
    <t>EPSON SureColor T7270 Dual Roll 44"  Printer</t>
  </si>
  <si>
    <t>SCT7270SR</t>
  </si>
  <si>
    <t>EPSON SureColor T7270 Single Roll 44" Printer</t>
  </si>
  <si>
    <t>KIP</t>
  </si>
  <si>
    <t>SYS860K</t>
  </si>
  <si>
    <t>10D</t>
  </si>
  <si>
    <t>KIP 860 2 Roll MFP Color Print System - 10PPM</t>
  </si>
  <si>
    <t>_PPEHDKITK</t>
  </si>
  <si>
    <t>Removable Secure Hard Drive Connection Kit (Security Option)</t>
  </si>
  <si>
    <t>_MACH800S</t>
  </si>
  <si>
    <t>KIP 800 Auto Stacker</t>
  </si>
  <si>
    <t>_DIGPDF-800K</t>
  </si>
  <si>
    <t>PDF Format Printing Keycode</t>
  </si>
  <si>
    <t>_K1AKC00070</t>
  </si>
  <si>
    <t>KIP Accounting &amp; Cost Center</t>
  </si>
  <si>
    <t>_MACHFO1780</t>
  </si>
  <si>
    <t>KIPFold 1700 for KIP 800 Series</t>
  </si>
  <si>
    <t>_KF10112230</t>
  </si>
  <si>
    <t>KIPFold MapFold 10Cm</t>
  </si>
  <si>
    <t>_KF10112260</t>
  </si>
  <si>
    <t>KIPFold 1700 Extended Length Fanfold</t>
  </si>
  <si>
    <t>_MACHFO1880</t>
  </si>
  <si>
    <t>KIPFold 1800 for KIP 800 Series Systems</t>
  </si>
  <si>
    <t>_KF10110530</t>
  </si>
  <si>
    <t>KIPFold 1800 Offline Feed Table</t>
  </si>
  <si>
    <t>_MACHFO2880</t>
  </si>
  <si>
    <t>KIPFold 2800 for KIP 800 Series Systems</t>
  </si>
  <si>
    <t>_MACHFO28TA80</t>
  </si>
  <si>
    <t>KIPFold 2800 With Tab Applicator for KIP 800 Series Systems</t>
  </si>
  <si>
    <t>_300KA218</t>
  </si>
  <si>
    <t>KIPFold 2800 Option: Extended Length Fanfold</t>
  </si>
  <si>
    <t>_KF10108600</t>
  </si>
  <si>
    <t>KIPFold 2800 Roll Tray Fan Kit</t>
  </si>
  <si>
    <t>_KF10112280</t>
  </si>
  <si>
    <t>KIPFold 2800 KIPFold MapFold 10Cm</t>
  </si>
  <si>
    <t>_SYS2300IP</t>
  </si>
  <si>
    <t>KIP 2300 Scanner Includes KIP System K Image Pro</t>
  </si>
  <si>
    <t>_Z298080030</t>
  </si>
  <si>
    <t xml:space="preserve">Scanner Stand (does not include pc, mouse and keyboard) </t>
  </si>
  <si>
    <t>_SYS720IP</t>
  </si>
  <si>
    <t>KIP 720 Scanner includes KIP System K with Image Pro Software.</t>
  </si>
  <si>
    <t>_EQAC054</t>
  </si>
  <si>
    <t>KIP 720 Rear Original Stacking Tray</t>
  </si>
  <si>
    <t>Service Base Required</t>
  </si>
  <si>
    <t>Z350970010N</t>
  </si>
  <si>
    <t>800 Series Toner Black Type N</t>
  </si>
  <si>
    <t>B/W CPC: $0.019
CLR CPC: $0.032</t>
  </si>
  <si>
    <t>Z350970020N</t>
  </si>
  <si>
    <t>800 Series Toner Cyan Type N</t>
  </si>
  <si>
    <t>Z350970030N</t>
  </si>
  <si>
    <t>800 Series Toner Magenta Type N</t>
  </si>
  <si>
    <t>Z350970040N</t>
  </si>
  <si>
    <t>800 Series Toner Yellow Type N</t>
  </si>
  <si>
    <t>Increase in Rate for Rural Service Zone</t>
  </si>
  <si>
    <t>Increase in Rate Rural Service Zone</t>
  </si>
  <si>
    <t>Increase in Rate for Remote Service Zone</t>
  </si>
  <si>
    <t>Increase in Rate Remote Service Zone</t>
  </si>
  <si>
    <t>SYS870K</t>
  </si>
  <si>
    <t>KIP 870 4 Roll Color Print System - 10PPM</t>
  </si>
  <si>
    <t>SYS880K</t>
  </si>
  <si>
    <t>KIP 880 4 Roll MFP Color Print System - 10PPM</t>
  </si>
  <si>
    <t>SYS890K</t>
  </si>
  <si>
    <t>KIP 890 4 Roll Production MFP Color Print System - 10PPM</t>
  </si>
  <si>
    <t>SYS970K</t>
  </si>
  <si>
    <t>20D</t>
  </si>
  <si>
    <t>970 4 Roll Color Production Print System - 16D PPM</t>
  </si>
  <si>
    <t>_DIGPDF-900K</t>
  </si>
  <si>
    <t>PDF format Printing Keycode</t>
  </si>
  <si>
    <t>_MACHFO2890</t>
  </si>
  <si>
    <t>KIPFold 2800 for KIP 900 Series Systems</t>
  </si>
  <si>
    <t>_MACHFO28TA90</t>
  </si>
  <si>
    <t>KIPFold 2800 With Tab Applicator for KIP 900 Series Systems</t>
  </si>
  <si>
    <t>Z400970010</t>
  </si>
  <si>
    <t>900 Series Toner Black</t>
  </si>
  <si>
    <t>B/W CPC: $0.019
CLR CPC: $0.030</t>
  </si>
  <si>
    <t>Z400970020</t>
  </si>
  <si>
    <t>900 Series Toner Cyan</t>
  </si>
  <si>
    <t>Z400970030</t>
  </si>
  <si>
    <t>900 Series Toner Magenta</t>
  </si>
  <si>
    <t>Z400970040</t>
  </si>
  <si>
    <t>900 Series Toner Yellow</t>
  </si>
  <si>
    <t>SYS980K</t>
  </si>
  <si>
    <t>980 4 Roll MFP Color Print System - 16D PPM</t>
  </si>
  <si>
    <t>SYS990K</t>
  </si>
  <si>
    <t>990 4 Roll MFP Color Production Print System - 16D PPM</t>
  </si>
  <si>
    <t>SYS7171K4</t>
  </si>
  <si>
    <t>4D</t>
  </si>
  <si>
    <t>Monochrome</t>
  </si>
  <si>
    <t>KIP 7170 1 Roll MFP System 4 D Size PPM</t>
  </si>
  <si>
    <t>_EQAC070</t>
  </si>
  <si>
    <t>Rear Print Receiving Tray</t>
  </si>
  <si>
    <t>_EQAC071</t>
  </si>
  <si>
    <t>Original and Print Receiving Tray</t>
  </si>
  <si>
    <t>_MACH1200S</t>
  </si>
  <si>
    <t>KIP 1200 Auto Stacker</t>
  </si>
  <si>
    <t>_DIGPDF-7170K</t>
  </si>
  <si>
    <t>_MACHFO1771</t>
  </si>
  <si>
    <t>KIPFold 1700 for KIP 71 Series Systems</t>
  </si>
  <si>
    <t>_MACHFO1871</t>
  </si>
  <si>
    <t>KIPFold 1800 for KIP 71 Series Systems</t>
  </si>
  <si>
    <t>_MACHFO2871</t>
  </si>
  <si>
    <t>KIPFold 2800 for KIP 71 Series Systems</t>
  </si>
  <si>
    <t>_MACHFO28TA71</t>
  </si>
  <si>
    <t>KIPFold 2800 With Tab Applicator for KIP 71 Series Systems</t>
  </si>
  <si>
    <t>Z340970010</t>
  </si>
  <si>
    <t>KIP7170 Toner 2 x 400gm Cartridge</t>
  </si>
  <si>
    <t>B/W CPC: $0.076</t>
  </si>
  <si>
    <t>SYS7171K6</t>
  </si>
  <si>
    <t>6D</t>
  </si>
  <si>
    <t>KIP 7170 1 Roll MFP System 6 D Size PPM</t>
  </si>
  <si>
    <t>SYS7172K4</t>
  </si>
  <si>
    <t>KIP 7170 2 Roll  MFP System 4 D Size PPM</t>
  </si>
  <si>
    <t>SYS7172K6</t>
  </si>
  <si>
    <t>KIP 7170 2 Roll MFP System 6 D Size PPM</t>
  </si>
  <si>
    <t>SYS7572KP10</t>
  </si>
  <si>
    <t>KIP 7570 2 Roll Print System / Top Stacking</t>
  </si>
  <si>
    <t xml:space="preserve">KIP 1200 Auto Stacker </t>
  </si>
  <si>
    <t>_DIGPDF-7570K</t>
  </si>
  <si>
    <t>_MACHFO1775</t>
  </si>
  <si>
    <t>KIPFold 1700 for KIP 75 Series Systems</t>
  </si>
  <si>
    <t>_MACHFO1875</t>
  </si>
  <si>
    <t>KIPFold 1800 for KIP 75 Series Systems</t>
  </si>
  <si>
    <t>_MACHFO2875</t>
  </si>
  <si>
    <t>KIPFold 2800 for KIP 75 Series Systems</t>
  </si>
  <si>
    <t>_MACHFO28TA75</t>
  </si>
  <si>
    <t>KIPFold 2800 With Tab Applicator for KIP 75 Series Systems</t>
  </si>
  <si>
    <t>Z440970010</t>
  </si>
  <si>
    <t>KIP 75 Series Toner - 2 X 600 Gram Cartridges</t>
  </si>
  <si>
    <t>B/W CPC: $0.0280</t>
  </si>
  <si>
    <t>SYS7574KP10</t>
  </si>
  <si>
    <t>KIP 7570 4 Roll Print System / Top Stacking</t>
  </si>
  <si>
    <t>SYS7582K10</t>
  </si>
  <si>
    <t>KIP 7580 2 Roll MFP Print System w/CIS Scanner - 10D PPM</t>
  </si>
  <si>
    <t>SYS7582K8</t>
  </si>
  <si>
    <t>8D</t>
  </si>
  <si>
    <t>KIP 7580 2 Roll MFP Print System w/CIS Scanner - 8D PPM</t>
  </si>
  <si>
    <t>SYS7584K10</t>
  </si>
  <si>
    <t>KIP 7580 4 Roll MFP Print System w/CIS Scanner - 10D PPM</t>
  </si>
  <si>
    <t>SYS7584K8</t>
  </si>
  <si>
    <t>KIP 7580 4 Roll MFP Print System w/CIS Scanner - 8D PPM</t>
  </si>
  <si>
    <t>SYS7974KP14</t>
  </si>
  <si>
    <t>14D</t>
  </si>
  <si>
    <t>KIP 7970 4 Roll Print System - 14D PPM</t>
  </si>
  <si>
    <t>_DIGPDF-7970K</t>
  </si>
  <si>
    <t>_MACHFO1779</t>
  </si>
  <si>
    <t>KIPFold 1700 for 79 KIP Series Systems</t>
  </si>
  <si>
    <t>_MACHFO1879</t>
  </si>
  <si>
    <t>KIPFold 1800 for KIP 79 Series Systems</t>
  </si>
  <si>
    <t>_MACHFO2879</t>
  </si>
  <si>
    <t>KIPFold 2800 for KIP 79 Series Systems</t>
  </si>
  <si>
    <t>_MACHFO28TA79</t>
  </si>
  <si>
    <t>KIPFold 2800 With Tab Applicator for KIP 79 Series Systems</t>
  </si>
  <si>
    <t>B/W CPC: $0.0230</t>
  </si>
  <si>
    <t>SYS7984K14</t>
  </si>
  <si>
    <t>KIP 7980 4 Roll Print System w/CIS Scanner- 14D PPM</t>
  </si>
  <si>
    <t>SYS7994K14</t>
  </si>
  <si>
    <t>KIP 7980 4 Roll Print System w/CCD Scanner- 14D PPM</t>
  </si>
  <si>
    <t xml:space="preserve">State of Oklahoma Managed Print Services </t>
  </si>
  <si>
    <t>U.S. ONLY PRICING</t>
  </si>
  <si>
    <t xml:space="preserve">ASSUMPTION: 50 Devices; 36 month Lease; with 10,000 AMPV </t>
  </si>
  <si>
    <t>Category</t>
  </si>
  <si>
    <t>Offering Component / Product Code</t>
  </si>
  <si>
    <t>Offering Description</t>
  </si>
  <si>
    <t>More Detailed Description</t>
  </si>
  <si>
    <t>Price Type</t>
  </si>
  <si>
    <t>5% E&amp;I Discount</t>
  </si>
  <si>
    <t>E&amp;I CONTRACT PRICE</t>
  </si>
  <si>
    <t>Device &amp; Solution Client Certification</t>
  </si>
  <si>
    <t>Device Certification</t>
  </si>
  <si>
    <t>Xerox will support the clients resources and process to establish 1 Gold Configuration for each NEW Model Family during the Transition Phase of the project. The Client will complete the Integration testing/certification and provide signoff to the final device configurations.</t>
  </si>
  <si>
    <t>per device model</t>
  </si>
  <si>
    <t>Fleet Implementation</t>
  </si>
  <si>
    <t>Carrier Delivery &amp; Install</t>
  </si>
  <si>
    <t>Xerox will coordinate the delivery &amp; installation of each device with a Client specified Location contact.</t>
  </si>
  <si>
    <t>per device install</t>
  </si>
  <si>
    <t>ConnectKey Apps Implementation</t>
  </si>
  <si>
    <t>Customer Self-Service App Deployment</t>
  </si>
  <si>
    <t xml:space="preserve">Xerox Connect Key Apps can be deployed on (part of) the in-scope MPS multi-funtion device fleet to helps to streamline how your business  with critical information. Ensure the right people have access to and benefit from Xerox Connect Key App capabilities such as scan and convert paper into the format you need; translate documents; share information securely.  
This capability option enables a Customer App administrator contact  to deploy all purchased App licenses through Xerox App Gallery using Xerox App Gallery Discover and Install fulfilment option. App licenses are purchased  seperately. </t>
  </si>
  <si>
    <t>Xerox Service ConnectKey App Deployment</t>
  </si>
  <si>
    <t xml:space="preserve">Xerox Connect Key Apps can be deployed on (part of) the in-scope MPS multi-funtion device fleet to helps to streamline how your business  with critical information. Ensure the right people have access to and benefit from Xerox Connect Key App capabilities such as scan and convert paper into the format you need; translate documents; share information securely.  
This capability option enables a Xerox Apps Administrator contact to deploy all purchased App licenses through Xerox App Gallery using Xerox App Gallery Discover and Install fulfilment option. App licenses are purchased  seperately. </t>
  </si>
  <si>
    <t>Workflow Central Platform Implementation</t>
  </si>
  <si>
    <t>Customer Self Service</t>
  </si>
  <si>
    <t xml:space="preserve">Xerox Workflow Central help you to optimize  document-intensive workflows, reduce manual tasks, and improve efficiency, productivity, and collaboration. Xerox Workflow Central offers a range of features and capabilities, including document capture and conversion, automated routing and approval workflows, and integration with existing business systems and applications. With Workflow Central(WFC), your teams can always have the right tools for the job with an ever-expanding suite of cloud-based, single, and multi-step combination workflows. WFC allows you to transform physical and digital files instantly and enjoy one-platform consistency for seamless productivity across computers, mobile devices, and multifunction printers (MFPs). 
This capability option enables a Customer App administrator contact  to deploy all purchased WFC licenses through Xerox App Gallery using Xerox App Gallery Discover and Install fulfilment option. WFC licenses are purchased  seperately. </t>
  </si>
  <si>
    <t>Transition &amp; Transformation Management</t>
  </si>
  <si>
    <t>Base Transition &amp; Transformation Management</t>
  </si>
  <si>
    <t xml:space="preserve">Xerox Transition and Transformation Management is a service capability that helps businesses manage the transition from their current state to a new state that aligns with their strategic objectives. This service is designed to help organizations optimize their document-related managed print infrastructure and achieve their desired outcomes by identifying, planning, and executing a comprehensive transition and transformation plan. Xerox Transition and Transformation Management encompasses a range of services, including project management, change management, technology integration, and service adoption. It is a holistic approach that considers people, processes, and technology to ensure a smooth and successful transition to Xerox MPS.
This Service Capability option provides effective Change Management and Project Management that provides the required Services transition &amp; transformation support. Whether your company is local or nationwide, you will benefit from specialist resources (people, processes, and technology) who support the MPS fleet implementation and Services Transition effectively. </t>
  </si>
  <si>
    <t>one-time</t>
  </si>
  <si>
    <t>End User Training</t>
  </si>
  <si>
    <t>Pre-recorded Video on Demand Training</t>
  </si>
  <si>
    <t>End User Training courses are available through Xerox.com or other publicly provided sites (YouTube, etc.).  Customers have the ability to initiate training when and where they require, using office PC platforms as well as other industry standard devices such as iPads, Smartphones and other mobile devices. Training courses are designed in modules to enable easy access for refresher training on specific product features and functionality. Students will require internet access in order to participate in on-demand training. For a list of available training courses go to: http://www.xerox.com/onlinetraining</t>
  </si>
  <si>
    <t>included in equipment cost</t>
  </si>
  <si>
    <t>Device Monitoring</t>
  </si>
  <si>
    <t>Device Monitoring (XDA)</t>
  </si>
  <si>
    <t>Device Monitoring services proactively enables automated meter submission along with managing the data flow needed to provide additional services such as help desk, device maintenance and supplies. This Xerox Device Agent (XDA) solution is the basis for Xerox to provide MPS services to our clients.</t>
  </si>
  <si>
    <t>per device per month</t>
  </si>
  <si>
    <t>Device Monitoring (XDM)</t>
  </si>
  <si>
    <t>Xerox Device Manager (XDM) enables proactive monitoring services (meter submission, help desk, device maintenance and supplies) and  will also support additional services in the Smart Fleet Management section including configuration management, certificate management, XPSAS and security monitoring.</t>
  </si>
  <si>
    <t>Incident Management</t>
  </si>
  <si>
    <t>MPS Service Desk Support (Commercial Client - End User)</t>
  </si>
  <si>
    <t xml:space="preserve">MPS Service Desk Support for commercial clients where the end-user contacts Xerox directly via a shared phone number (see Direct phone line option below for customer-dedicated phone line). This is an off-shore location service desk with omni-channel end-user engagement to enable remote solve, pro-active and re-active break-fix and consumables ticket management.Key Client Benefits:Benchmark service desk with direct end-user interaction at optimum cost level.Standardized hours of operation tied to standard M-F Business Hours. Service Desk Operates appropriately to cover majority of time zones. Standardized SLA support consistent with industry standards.Standardized asset management process provided by focused asset coordinators. </t>
  </si>
  <si>
    <t>Dedicated phone line</t>
  </si>
  <si>
    <t xml:space="preserve">Xerox will provide a service desk with a dedicated phone line (number) to enable customer to contact for B/F service and supplies support on their Xerox &amp; Non-Xerox devices. All other elements of the base MPS Service Desk Support (Commercial Client - End User) package applyKey Client Benefits: Provides dedicated client support vs. shared resources. </t>
  </si>
  <si>
    <t>Client Help Desk Integration Connector</t>
  </si>
  <si>
    <t xml:space="preserve">The Xerox Help Desk Integration Connector offer will allow for incident and service request information to be exchanged between the Xerox Services Manager (XSM) system and a supported Client Help Desk System via a Xerox standard web service integration. Ability to integrate with a Client Help Desk System and the method of integration to be used is subject to requirements gathering and technical assessment to identify feasibility. </t>
  </si>
  <si>
    <t>On-shore Resource Support</t>
  </si>
  <si>
    <t>Xerox will provide a service desk to enable customer to contact for B/F service and supplies support on their Xerox &amp; Non-Xerox devices. This service desk is a shared resource with no customized service desk scripts and resides in the "on-shore"  US Location  of Webster, NY to support clients with a contractual requirement for US Citizenship restrictions. All other elements of the MPS Service Desk Support (Commercial Client - End User) package apply.</t>
  </si>
  <si>
    <t>Re-active Production Device Support</t>
  </si>
  <si>
    <t>Re-active Production Device Support for commercial clients where the end-user contacts Xerox directly via a shared phone number. This is an off-shore location service desk with omni-channel end-user engagement to enable remote solve, re-active break-fix and consumables ticket management for Xerox Production Devices. Support also includes centralized asset management function.Key Client Benefits: Single service desk for office and production devicesBenchmark service desk with direct end-user interaction at optimum cost level.Standardized asset management process provided by focused asset coordinators.</t>
  </si>
  <si>
    <t>per device</t>
  </si>
  <si>
    <t>Asset Management</t>
  </si>
  <si>
    <t>MPS Asset Management</t>
  </si>
  <si>
    <t>Xerox provides Asset Management Services as part of an MPS contract. This service includes the collection, storage, and direct management of the asset registry database within the Xerox Tools. This service provides for a controlled process in which the asset database is created, updated, and maintained over time to support key operational processes including Change Management, Asset Lifecycle Analysis, Data Quality, Asset Security, Billing, Reporting, etc.MPS Asset Management services are a standard requirement as part of Managed Print Services contracts for devices that are in scope for Help Desk Services, Break/Fix Services, and Supplies Services. In scope devices, are also eligible for additional optional services for an additional fee per service.</t>
  </si>
  <si>
    <t>Asset Management for Non-MPS devices</t>
  </si>
  <si>
    <t>Asset Management for Non-MPS devices extends the standard asset management services to devices that are not included in the MPS contract. This includes the collection, storage, and direct management of the asset registry database within the Xerox Tools. This service provides for a controlled process in which the asset database is created, updated, and maintained over time to support key operational processes including Change Management (MACD), Asset Lifecycle Analysis, Data Quality, Asset Security, Billing, Reporting.</t>
  </si>
  <si>
    <t>Hard Drive Retention by Customer</t>
  </si>
  <si>
    <t>HDD and SSD Retention to allow customers to retain the HDD/SSD on leased Xerox products. This service may be required for customers with very sensitive data, internal policies or regulatory standards that mandate specific disposition processes for hard drives. A Xerox service technician will travel to the customer location, remove the HDD/SSD, and provide it, as is to a customer representative. Xerox does not provide hard drive sanitization, cleansing, or destruction services onsite at customer locations. Customers will need to make arrangements for final disposition of the physical drive received from the technician.</t>
  </si>
  <si>
    <t>per device removal</t>
  </si>
  <si>
    <t>Break-fix Management</t>
  </si>
  <si>
    <t>Device Maintenance for A3/A4/NX Devices</t>
  </si>
  <si>
    <t>Break Fix Services include service dispatch, tracking repair disposition, tracking of costs, and supply of parts. Remote Solve, which is a troubleshooting process performed between a remote Service Desk and a client representative, is included. Refer to Break-Fix SLAs (Xerox Devices)  and Break-Fix SLAs (Multi-vendor Devices) section for metrics.</t>
  </si>
  <si>
    <t>Refuse Remote Solve</t>
  </si>
  <si>
    <t>Xerox will allow the end-user to decline the standard help desk procedure of the initial triage and the attempt to solve all Break/Fix Service Calls remotely.  Technical Service Representative (TSR) will be dispatched upon receipt of a Break/Fix Service Calls.</t>
  </si>
  <si>
    <t>Consumables Management</t>
  </si>
  <si>
    <t>Standard Consumable Management (Customer Receipt, Delivery, and Install)</t>
  </si>
  <si>
    <t xml:space="preserve">Xerox ships consumables to the address specified by client, including OEM's or Xerox approved compatibles. Supplies will be shipped through Automatic Supplies Replenishment where the service is available or Xerox will select the appropriate alternative method. Xerox is responsible for determining which type of consumable is supplied, in what quantity, when the shipment is sent, which consumables are consolidated for shipment, and the method of shipment (standard is ground shipping) as determined by Xerox in order to maintain the desired level of service. Includes returns processing.The Client is responsible to receive, deliver, and install the sent consumables into the intended devices. </t>
  </si>
  <si>
    <t>Reactive Consumables Management for Unconnected Devices</t>
  </si>
  <si>
    <t xml:space="preserve">Xerox provides non-automatic supplies replenishment for devices which are not connected nor communicating to a Xerox network or where the client has device security requirements which prevents data  to be transmitted to Xerox. This option requires the client to place consumable orders on-demand via website or portal. For phone orders to be supported, the client must have an Incident Management package which includes reactive phone call support. Key Client Benefits:Provides support for devices when client has requirement to not connect the network. </t>
  </si>
  <si>
    <t>Minimum Level of Stock - Toner Only</t>
  </si>
  <si>
    <t>Xerox will allow for the client to have an immediate shipment of a TONER reorder number when a toner item is swapped out in the machine vs. the traditional just in time replenishment process. This requires that the client replaces toner only when the toner is completely empty. Clients who replace their consumables early may be charged for unused toner.Key Client Benefits: Provides an allowance for "one on the shelf".</t>
  </si>
  <si>
    <t>Device Certificate Management</t>
  </si>
  <si>
    <t xml:space="preserve">Device Certificate Management manages security for in-scope Xerox equipment across the customer's fleet by ensuring that the communication for Xerox equipment conforms to the customers defined digital security requirements.Our Service Delivery Security Professionals review the customers baseline certificate requirements and then configures policies in Xerox Device Manager to obtain device certificates and distribute across the in-scope Managed Print Services (MPS) environment. The Device Certificate Management Security Compliance Dashboard enables views into compliance metrics related to device certificate policies, including insight into areas of non-compliance for in-scope Xerox equipment.This package provides fleet security for customers who want to manage device communication security by implementing device certificates on a fleet of Xerox equipment. </t>
  </si>
  <si>
    <t>Device Certificate Management - Additional Policies</t>
  </si>
  <si>
    <t>Device Certificate Management manages security for in-scope Xerox equipment across the customer's fleet by ensuring that the communication for Xerox equipment conforms to the customers defined digital security requirements.For device certificates, there are additional policies included which are used to manage more comprehensive security requirements for digital certificates on the Xerox equipment fleet.</t>
  </si>
  <si>
    <t>Xerox Printer Security Audit Service (XPSAS)</t>
  </si>
  <si>
    <t>Xerox Printer Security Audit Service</t>
  </si>
  <si>
    <t xml:space="preserve">XPSAS audits and manages in-scope Xerox equipment security across the customer's fleet by ensuring that the security capabilities and features on the Xerox equipment conforms to the customers defined security requirements.Our Service Delivery Security Professionals review the customers baseline requirements and then configure policies in Xerox Device Manager to drive uniform Xerox equipment behavior across the in-scope Managed Print Services (MPS) environment. The XPSAS Security Compliance Dashboard enables views into compliance metrics, including insight into areas of non-compliance for in-scope Xerox equipment.This package provides fleet security for customers who want to manage equipment security on a small fleet of Xerox equipment and/or on only a few model families. </t>
  </si>
  <si>
    <t>Xerox Printer Security Audit Service - Advanced</t>
  </si>
  <si>
    <t>XPSAS - Advanced provides enhanced security for instances where there is a larger fleet of Xerox equipment with multiple  model families or where there are more complex security requirements.For each category (security settings, firmware, and password) there are additional policies included which are used to manage more comprehensive security requirements for the Xerox equipment fleet.This option MUST be selected when automated firmware upgrades are not allowed based on customer requirements to certify firmware versions prior to deployment.</t>
  </si>
  <si>
    <t>Firmware Management - Additional Policy Packages</t>
  </si>
  <si>
    <t>Firmware Management - Additional Policies provides additional firmware policies (in packages of up to 5 policies) for customer who require more than the number of policies offered in the XPSAS - Advanced option.</t>
  </si>
  <si>
    <t>Performance Reporting</t>
  </si>
  <si>
    <t>Standard Reporting</t>
  </si>
  <si>
    <t>This service includes the creation, publication, and electronic delivery of standard  reporting content that enables insight into Service Performance, Asset Status, Service Incident Details, and Volume. This reporting content is specified in the MPS Statement of Work and each element corresponds to a standard report available in Xerox Report Manager. Xerox provides standard reporting through Xerox Service Manager / Xerox Report Manager that summarizesService Performance in relation to Service Level Agreement Targets. Asset Status by providing a monthly device asset properties.Account's detailed impression Volume for its devices.Allows account teams drill down and inspect all services related aspects of Incident Management.</t>
  </si>
  <si>
    <t>MPS Advanced Analytics</t>
  </si>
  <si>
    <t>Advanced Analytics - Core</t>
  </si>
  <si>
    <t>Provides customers the ability to view a large variety of actionable IWS service analytics via an internet accessible dashboard.</t>
  </si>
  <si>
    <t>Additional Advanced Analytic Licenses (5 licenses included in Core)</t>
  </si>
  <si>
    <t>Additional users licenses at additional cost per user. Incremental to the 5 user licenses included in Core License.</t>
  </si>
  <si>
    <t>User Analytics (Xerox Connector)</t>
  </si>
  <si>
    <t>The Xerox Data Communicator enables the periodic transfer of a normalized snapshot of information from remote Xerox Workplace Suite (XWS), Equitrac, LRS and YSOFT Print Management database on non-Xerox premises to Xerox for the purposes of providing users with analytical information. The Data Communicator is a Windows service installed within the customers network at one or more locations. The service is then configured to extract data from a database and transmit a normalized stream of data to Xerox Systems and visualized via the MPS Advanced Analytics dashboard. Typically, this would be installed on the XDM server as Xerox typically has access rights, however any server that can access to the target Database/Databases can be used.</t>
  </si>
  <si>
    <t>On-Device Self-Service Support</t>
  </si>
  <si>
    <t>Self Service On-device Digital Experience Tools &amp; Chat</t>
  </si>
  <si>
    <t>Xerox intelligent devices provide Device On-Screen help with step by step instructions as well as how to videos direct from the user interface. In addition, Xerox provides access to omni-channel self-service support tools as part of the base self-service.</t>
  </si>
  <si>
    <t>Self-Service Fleet Portals</t>
  </si>
  <si>
    <t>Fleet Management Portal</t>
  </si>
  <si>
    <t>The MPS offering provides End Users with convenient and simple to use access to Xerox Services via a web portal. Xerox enables an End User facing web portal to provide access to Services, Device information, feedback forms, and other features. This section outlines the options and costs of utilizing various End User Portals within the MPS Service.</t>
  </si>
  <si>
    <t>Xerox Sustainability Offerings</t>
  </si>
  <si>
    <t>Xerox Reforestation Service, powered by PrintReleaf</t>
  </si>
  <si>
    <t xml:space="preserve"> Reforestation services based on client's paper consumption and printed volume. For every 8,333 pages printed, PrintReleaf will plant 1 tree, enabling biomass offset/neutrality.Clients can choose from 5+ global, certified reforestation projects to participate.Certifications available for reforestation contributions and Achievements.Clients can strengthen their outward facing sustainability messaging &amp; marketing to their clients / Industry audiences.</t>
  </si>
  <si>
    <t>Xerox Carbon Offset Service, powered by PrintReleaf</t>
  </si>
  <si>
    <t>Carbon offset service based on client's paper consumption and printed volume. For every 8,333 pages printed, PrintReleaf will issue 1 carbon credit, enabling carbon neutrality.Clients can strengthen their outward facing sustainability messaging &amp; marketing to their clients / Industry audiences.Certifications available for offset credits.</t>
  </si>
  <si>
    <t>Xerox Workplace Solutions</t>
  </si>
  <si>
    <t>Xerox Workplace Cloud</t>
  </si>
  <si>
    <t>Xerox Workplace Cloud is a next generation multi-tenant true cloud-based SaaS solution delivering print management and mobile printing workflows and is well-suited when a company's needs or capabilities include:Authentication and Access Control using methods ranging from traditional card / badge and PIN-based to modern mobile apps.Reduced IT overhead and infrastructure related to server management including activities such as security updates and upgradesPreference for outsourcing to SaaS applications using industry-leading providers such as Microsoft Azure Cloud ServicesDesire to eliminate or significantly reduce the cost associated with managing print driversA number of remote sites with network bandwidth challenges between locations, or locations spanning separate networksPrint monitoring for home workers</t>
  </si>
  <si>
    <t>Operations &amp; Service Delivery Management</t>
  </si>
  <si>
    <t>Basic Service Delivery</t>
  </si>
  <si>
    <t>Xerox Service Delivery Management provides end-to-end management and oversight of Xerox's managed print services (MPS). This service capability ensures that Xerox delivers quality and consistent services to its customers. It also helps to identify and resolve issues before they affect the client's productivity or workflow. Overall, Xerox Service Delivery Management helps customers to manage and maintain service quality, and ensure the return on their investment in Xerox's managed print services and other document-related services.
This capability option provides a centralised shared Service Delivery Management function to deliver service governance with accountability for escalation management.</t>
  </si>
  <si>
    <t>Standard Service Delivery</t>
  </si>
  <si>
    <t>Xerox Service Delivery Management provides end-to-end management and oversight of Xerox's managed print services (MPS). This service capability ensures that Xerox delivers quality and consistent services to its customers by proactively monitoring the performance of their equipment, applications, and networks. It also helps to identify and resolve issues before they affect the client's productivity or workflow. Overall, Xerox Service Delivery Management helps customers reduce costs, manage and maintain service quality, and ensure the return on their investment in Xerox's managed print services and other document-related services.
This capability option provides shared Service Delivery Management resource(s) who liaise with customer resources and have accountability on areas such governance, service performance, as well as respond and resolve to escalations and/or innovation requests. Three quarterly virtual Operations Review will be facilitated to the customer focusing on operational and Service Level performance and service improvement activities. One Annual Business Review focussing on Operational Performance and Service Improvement activities.</t>
  </si>
  <si>
    <t>Premium Service Delivery</t>
  </si>
  <si>
    <t>Xerox Service Delivery Management provides end-to-end management and oversight of Xerox's managed print services (MPS). This service capability ensures that Xerox delivers quality and consistent services to its customers by proactively monitoring the performance of their equipment, applications, and networks. It also helps to identify and resolve issues before they affect the client's productivity or workflow. Overall, Xerox Service Delivery Management helps customers reduce costs, manage and maintain and improve service quality, and maximize the return on their investment in Xerox's managed print services and other document-related services.
This capability option provides a named resource is aligned the account to ensure customer specific service governance, who will pro-actively focus on service performance, continuous service improvement, service innovation, escalation Management and service governance. 8 monthly Operations review will be facilitated for the customer focusing on Service Level Management including Service Improvement. 3 quarterly virtual Quarterly Business Review will be facilitated to the customer focussing on Operational Performance and Service Improvement activities. One annual Strategy Review focused on business and contract innovation will be facilitated.</t>
  </si>
  <si>
    <t xml:space="preserve">Xerox Printer Services for NETWORKED third party printers. </t>
  </si>
  <si>
    <t>XPS</t>
  </si>
  <si>
    <t>Supplies with or without Break/Fix (repair) Services</t>
  </si>
  <si>
    <t>Rate per Printer</t>
  </si>
  <si>
    <t xml:space="preserve">Xerox Printer Services for NETWORKED third party printers MONO click rate </t>
  </si>
  <si>
    <t xml:space="preserve">Rate per Printer MONO Impression </t>
  </si>
  <si>
    <t>Xerox Printer Services for NETWORKED third party printers. COLOR click rate</t>
  </si>
  <si>
    <t xml:space="preserve">Rate per Printer Color Impression </t>
  </si>
  <si>
    <t>Xerox Printer Services for LOCALLY CONNECTED, MONO devices</t>
  </si>
  <si>
    <t xml:space="preserve">Rate per Printer, MONO </t>
  </si>
  <si>
    <t>Xerox Printer Services for LOCALLY CONNECTED, COLOR devices</t>
  </si>
  <si>
    <t xml:space="preserve">Rate per Printer, COLOR </t>
  </si>
  <si>
    <t>Xerox Printer Services for INKJET, MONO printers</t>
  </si>
  <si>
    <t>Xerox Printer Services for INK JET, COLOR printers</t>
  </si>
  <si>
    <t>Rate per Printer, COLOR</t>
  </si>
  <si>
    <t>Xerox Printer Services for Xerox NETWORKED MFD's approved devices</t>
  </si>
  <si>
    <t>Rate per MFD</t>
  </si>
  <si>
    <t>various</t>
  </si>
  <si>
    <t>Maintenance for Purchased Equipment</t>
  </si>
  <si>
    <t>Fixed pricing for 60 months</t>
  </si>
  <si>
    <t>Training and Prof Srv</t>
  </si>
  <si>
    <t>Base Monthly Maint.</t>
  </si>
  <si>
    <t>Meter 1</t>
  </si>
  <si>
    <t>Meter2</t>
  </si>
  <si>
    <t>Meter 3</t>
  </si>
  <si>
    <t xml:space="preserve">Meter 4 </t>
  </si>
  <si>
    <t>BALTORO HF PIJ</t>
  </si>
  <si>
    <t>BALTOROHF</t>
  </si>
  <si>
    <t>BALTORO HF DD</t>
  </si>
  <si>
    <t>BALTRHFDD</t>
  </si>
  <si>
    <t>FDR 26' TOP TRAY</t>
  </si>
  <si>
    <t>_  BHDFDR</t>
  </si>
  <si>
    <t>_  BHDFDR2</t>
  </si>
  <si>
    <t>_  BHDFDR3</t>
  </si>
  <si>
    <t>_  BHFSTACK</t>
  </si>
  <si>
    <t>HEAT VENT KIT</t>
  </si>
  <si>
    <t>_  HEATVENT</t>
  </si>
  <si>
    <t>MEDIA CART ENAB</t>
  </si>
  <si>
    <t>_  MDIAENAB</t>
  </si>
  <si>
    <t>FF VI DESIGN PRO</t>
  </si>
  <si>
    <t>_  NWT</t>
  </si>
  <si>
    <t>PRESS INTRFACE TBL</t>
  </si>
  <si>
    <t>_  PITABLE</t>
  </si>
  <si>
    <t>SPEED UPGRADE</t>
  </si>
  <si>
    <t>_  SPEEDUPGR</t>
  </si>
  <si>
    <t>XEROX TAPE BINDER</t>
  </si>
  <si>
    <t>_  TAPEBIND</t>
  </si>
  <si>
    <t>SECOND TAPE BINDER</t>
  </si>
  <si>
    <t>_  TAPEBIND2</t>
  </si>
  <si>
    <t>ULW KIT 1ST STKR</t>
  </si>
  <si>
    <t>_  ULWSTK1</t>
  </si>
  <si>
    <t>ULW KIT 2ND STKR</t>
  </si>
  <si>
    <t>_  ULWSTK2</t>
  </si>
  <si>
    <t>FF VI COMPOSE</t>
  </si>
  <si>
    <t>_  VIGROUPB</t>
  </si>
  <si>
    <t>MEDIA CART PALLET</t>
  </si>
  <si>
    <t>_  58B</t>
  </si>
  <si>
    <t>BALTORO FFPS</t>
  </si>
  <si>
    <t>BHFFFPS</t>
  </si>
  <si>
    <t>FFPS CASTER KIT</t>
  </si>
  <si>
    <t>_  FFCASTER2</t>
  </si>
  <si>
    <t>FFPS IPDS</t>
  </si>
  <si>
    <t>_  FFPSIPDS</t>
  </si>
  <si>
    <t>LCDS SW LICENSE</t>
  </si>
  <si>
    <t>_  FFPSLCDS</t>
  </si>
  <si>
    <t>FFPS STAND</t>
  </si>
  <si>
    <t>_  FFPSSTND</t>
  </si>
  <si>
    <t>XSIS DEV LINK INTG</t>
  </si>
  <si>
    <t>_  XSISDLI1</t>
  </si>
  <si>
    <t>FREEFLOW CORE SW</t>
  </si>
  <si>
    <t>CFFCORE</t>
  </si>
  <si>
    <t>ADV AUTOMATION MOD</t>
  </si>
  <si>
    <t>_  ADVAUTO</t>
  </si>
  <si>
    <t>PREPRESS MODULE</t>
  </si>
  <si>
    <t>_  ADVPPRESS</t>
  </si>
  <si>
    <t>FF CORE BACKUP LIC</t>
  </si>
  <si>
    <t>_  COREBKUP</t>
  </si>
  <si>
    <t>OUTPUT MGMT MODULE</t>
  </si>
  <si>
    <t>_  OTPTMGMT</t>
  </si>
  <si>
    <t>VARIABLE DATA MOD</t>
  </si>
  <si>
    <t>_  VARDATA</t>
  </si>
  <si>
    <t>FFVI ECOMPOSE</t>
  </si>
  <si>
    <t>CFFECMPOS</t>
  </si>
  <si>
    <t>E T P SINGLE USER</t>
  </si>
  <si>
    <t>CFFEX-1</t>
  </si>
  <si>
    <t>MAKEREADY 6.0</t>
  </si>
  <si>
    <t>CFFMKR</t>
  </si>
  <si>
    <t>DIGIPATH 3.0 COLOR</t>
  </si>
  <si>
    <t>_  CLRDRV3</t>
  </si>
  <si>
    <t>COPYRIGHT MGMT</t>
  </si>
  <si>
    <t>_  CPYRGHTM</t>
  </si>
  <si>
    <t>FOOTSWITCH KIT</t>
  </si>
  <si>
    <t>_  FOOTSWCH</t>
  </si>
  <si>
    <t>MAKE READY TABLE</t>
  </si>
  <si>
    <t>_  MRTBL</t>
  </si>
  <si>
    <t>PHOTOSHOP</t>
  </si>
  <si>
    <t>_  PHOTOSHP</t>
  </si>
  <si>
    <t>SCANNER HARDWRE KT</t>
  </si>
  <si>
    <t>_  SCANHW</t>
  </si>
  <si>
    <t>PPS SET LABELING</t>
  </si>
  <si>
    <t>_  SETLBL</t>
  </si>
  <si>
    <t>PRODUCTION SCANNER</t>
  </si>
  <si>
    <t>_  ZKEPTSCAN</t>
  </si>
  <si>
    <t>PRINT MANAGER APP</t>
  </si>
  <si>
    <t>CFFPMAPP</t>
  </si>
  <si>
    <t>XMPIE PRINT</t>
  </si>
  <si>
    <t>CPRINT</t>
  </si>
  <si>
    <t>XMPIE PRINT PRO</t>
  </si>
  <si>
    <t>CPRINTPRO</t>
  </si>
  <si>
    <t>UPRODUCE INDESIGN</t>
  </si>
  <si>
    <t>_  B0B</t>
  </si>
  <si>
    <t>UPRODUCE API</t>
  </si>
  <si>
    <t>_  B3B</t>
  </si>
  <si>
    <t>USTORE API</t>
  </si>
  <si>
    <t>_  B4B</t>
  </si>
  <si>
    <t>UIMAGE PHOTO</t>
  </si>
  <si>
    <t>_  B7A</t>
  </si>
  <si>
    <t>UCREATE DSN PLUGIN</t>
  </si>
  <si>
    <t>_  B8A</t>
  </si>
  <si>
    <t>XMPIE XMEDIA ADDON</t>
  </si>
  <si>
    <t>_  D3B</t>
  </si>
  <si>
    <t>UCHART SERVER</t>
  </si>
  <si>
    <t>_  UCHARTSVR</t>
  </si>
  <si>
    <t>UPRODUCE CONT LIC</t>
  </si>
  <si>
    <t>_  V8X</t>
  </si>
  <si>
    <t>UCHART DESKTOP</t>
  </si>
  <si>
    <t>_  WBW</t>
  </si>
  <si>
    <t>UCREATE PRT PLUGIN</t>
  </si>
  <si>
    <t>_  WBY</t>
  </si>
  <si>
    <t>UIMAGE DESKTOP</t>
  </si>
  <si>
    <t>_  WEA</t>
  </si>
  <si>
    <t>UPLAN</t>
  </si>
  <si>
    <t>_  WFA</t>
  </si>
  <si>
    <t>USTORE</t>
  </si>
  <si>
    <t>_  WHX</t>
  </si>
  <si>
    <t>UPRODUCE 8INSTANCE</t>
  </si>
  <si>
    <t>_  B2B</t>
  </si>
  <si>
    <t>XMPIE STOREFLOW</t>
  </si>
  <si>
    <t>CSTORFLOW</t>
  </si>
  <si>
    <t>FF C ADV PREPR MOD</t>
  </si>
  <si>
    <t>_  COREADVP</t>
  </si>
  <si>
    <t>FF C ADV AUTO MOD</t>
  </si>
  <si>
    <t>_  COREAUTOP</t>
  </si>
  <si>
    <t>FF C BACKUP</t>
  </si>
  <si>
    <t>_  COREBAKUP</t>
  </si>
  <si>
    <t>FF CONNECT</t>
  </si>
  <si>
    <t>_  FFCONNECT</t>
  </si>
  <si>
    <t>STOREFLOW PRO</t>
  </si>
  <si>
    <t>CSTRFLOWP</t>
  </si>
  <si>
    <t>FF CORE OUTPUT MGR</t>
  </si>
  <si>
    <t>_  COREOPTMG</t>
  </si>
  <si>
    <t>XMPIE TRANSMEDIA</t>
  </si>
  <si>
    <t>CTRANSMED</t>
  </si>
  <si>
    <t>PE ANALYTICS PREM</t>
  </si>
  <si>
    <t>_  B9A</t>
  </si>
  <si>
    <t>UCREATE XM PLUG-IN</t>
  </si>
  <si>
    <t>_  WKX</t>
  </si>
  <si>
    <t>TRANSMEDIA PRO</t>
  </si>
  <si>
    <t>CTRNSMEDP</t>
  </si>
  <si>
    <t>XMPIE UDIR STUDIO</t>
  </si>
  <si>
    <t>CUDIRECTS</t>
  </si>
  <si>
    <t>XMPIE UDIRECT CLAS</t>
  </si>
  <si>
    <t>CUDIRECT1</t>
  </si>
  <si>
    <t>_  UCHART</t>
  </si>
  <si>
    <t>_  UIMAGE</t>
  </si>
  <si>
    <t>NUVERA 120 MICR</t>
  </si>
  <si>
    <t>DPS-120MX</t>
  </si>
  <si>
    <t>NUVERA 144 MICR</t>
  </si>
  <si>
    <t>DPS-144MX</t>
  </si>
  <si>
    <t>NUVERA 157 MICR</t>
  </si>
  <si>
    <t>DPS-157MX</t>
  </si>
  <si>
    <t>NUVERA 288 MICR</t>
  </si>
  <si>
    <t>DPS-288MX</t>
  </si>
  <si>
    <t>NUVERA 314 MICR</t>
  </si>
  <si>
    <t>DPS-314MX</t>
  </si>
  <si>
    <t>FIN MOD DIRECT CON</t>
  </si>
  <si>
    <t>_  BFDCDPS1</t>
  </si>
  <si>
    <t>DUAL FINSHR MODULE</t>
  </si>
  <si>
    <t>_  BFDLDPS1</t>
  </si>
  <si>
    <t>BASIC FINSHR MODUL</t>
  </si>
  <si>
    <t>_  BFMDPS1</t>
  </si>
  <si>
    <t>FEED MODULE-4 TRAY</t>
  </si>
  <si>
    <t>_  FEED4T</t>
  </si>
  <si>
    <t>FINISHING TRANSPRT</t>
  </si>
  <si>
    <t>_  FTMS</t>
  </si>
  <si>
    <t>IPDS SOFTWARE</t>
  </si>
  <si>
    <t>_  IPDS-SWMX</t>
  </si>
  <si>
    <t>LCDS SOFTWARE LIC</t>
  </si>
  <si>
    <t>_  LCDSM2SW</t>
  </si>
  <si>
    <t>LRG FORMAT 2 TRAY</t>
  </si>
  <si>
    <t>_  LFFM2</t>
  </si>
  <si>
    <t>POSTSCRIPT&amp;PPML SW</t>
  </si>
  <si>
    <t>_  PSM2SW</t>
  </si>
  <si>
    <t>PROD STACKER MOD</t>
  </si>
  <si>
    <t>_  STAKEXPS</t>
  </si>
  <si>
    <t>19.3ENABL2TRYFDR"</t>
  </si>
  <si>
    <t>_  XSIS193</t>
  </si>
  <si>
    <t>BASIC FIN MOD PLUS</t>
  </si>
  <si>
    <t>_  BFMPLUS1</t>
  </si>
  <si>
    <t>_  BFMPLUS2</t>
  </si>
  <si>
    <t>MEDIA CART ENABLKI</t>
  </si>
  <si>
    <t>_  B38</t>
  </si>
  <si>
    <t>SPD UPGR 120-144DP</t>
  </si>
  <si>
    <t>_  DP120-144</t>
  </si>
  <si>
    <t>2ND FEED MOD-4TRAY</t>
  </si>
  <si>
    <t>_  FEED-4T2</t>
  </si>
  <si>
    <t>3RD FEED MOD-4TRAY</t>
  </si>
  <si>
    <t>_  FEED-4T3</t>
  </si>
  <si>
    <t>2ND FIN TRANSPORT</t>
  </si>
  <si>
    <t>_  FTMS2</t>
  </si>
  <si>
    <t>GBCADV PCH PRO NUV</t>
  </si>
  <si>
    <t>_  GBCPNCVPP</t>
  </si>
  <si>
    <t>INT 2ND HARD DRIVE</t>
  </si>
  <si>
    <t>_  HARDDRPS2</t>
  </si>
  <si>
    <t>IMPOSITION LICENSE</t>
  </si>
  <si>
    <t>_  IMPOSITN</t>
  </si>
  <si>
    <t>LG FMT INS MOD 2TR</t>
  </si>
  <si>
    <t>_  INSERTLF1</t>
  </si>
  <si>
    <t>INSERT MOD-4 TRAY</t>
  </si>
  <si>
    <t>_  INSERTMD</t>
  </si>
  <si>
    <t>INSERTION MOD-4TRY</t>
  </si>
  <si>
    <t>_  INSERTM2</t>
  </si>
  <si>
    <t>IMAGE QUALITY PACK</t>
  </si>
  <si>
    <t>_  IQPACK</t>
  </si>
  <si>
    <t>2ND LF FEED MOD 2T</t>
  </si>
  <si>
    <t>_  LFFMDPS2</t>
  </si>
  <si>
    <t>3RD LRG FT 2 TRAY</t>
  </si>
  <si>
    <t>_  LFFMDPS3</t>
  </si>
  <si>
    <t>DISK OVERWRITE</t>
  </si>
  <si>
    <t>_  OVERWRITE</t>
  </si>
  <si>
    <t>PRODUCTIVITY PACK</t>
  </si>
  <si>
    <t>_  PRODPK</t>
  </si>
  <si>
    <t>PROD MEDIA CART</t>
  </si>
  <si>
    <t>_  STACKCART</t>
  </si>
  <si>
    <t>PROD STACKER MOD2</t>
  </si>
  <si>
    <t>_  STAKEXPS2</t>
  </si>
  <si>
    <t>PROD STACKER MOD3</t>
  </si>
  <si>
    <t>_  STAKEXPS3</t>
  </si>
  <si>
    <t>DISABLE PRINTERACT</t>
  </si>
  <si>
    <t>_  UHH</t>
  </si>
  <si>
    <t>ULW KIT 3RD STKR</t>
  </si>
  <si>
    <t>_  ULWSTK3</t>
  </si>
  <si>
    <t>UPS ENABLEMENT KIT</t>
  </si>
  <si>
    <t>_  UPS-KIT</t>
  </si>
  <si>
    <t>CART FOR DS3500</t>
  </si>
  <si>
    <t>_  XAU</t>
  </si>
  <si>
    <t>PRODUCTIVITY PLUS</t>
  </si>
  <si>
    <t>_  XPLUSTOOL</t>
  </si>
  <si>
    <t>XSIS MEDIA LOG</t>
  </si>
  <si>
    <t>_  XSISMLOG7</t>
  </si>
  <si>
    <t>PROD INFO MGMT SYS</t>
  </si>
  <si>
    <t>_  XSISPIML4</t>
  </si>
  <si>
    <t>OP19.3 2TRYINSERT"</t>
  </si>
  <si>
    <t>_  XSIS193IN</t>
  </si>
  <si>
    <t>OP19.3 2TRAYFEEDR"</t>
  </si>
  <si>
    <t>_  XSIS1932</t>
  </si>
  <si>
    <t>30A LINE CORD</t>
  </si>
  <si>
    <t>_  30APWR1</t>
  </si>
  <si>
    <t>BASIC FIN MOD W/DC</t>
  </si>
  <si>
    <t>_  BFDCDPS</t>
  </si>
  <si>
    <t>BASIC FIN MOD</t>
  </si>
  <si>
    <t>_  BFMDPS</t>
  </si>
  <si>
    <t>_  BFMPLUSDP</t>
  </si>
  <si>
    <t>_  IPDS288M</t>
  </si>
  <si>
    <t>LCDS S/W LICENSE</t>
  </si>
  <si>
    <t>_  LCDS288SW</t>
  </si>
  <si>
    <t>19.3 LARGE FMT 2T</t>
  </si>
  <si>
    <t>_  LFFEED1</t>
  </si>
  <si>
    <t>POSTSCRIPT S/W LIC</t>
  </si>
  <si>
    <t>_  PS288SW</t>
  </si>
  <si>
    <t>INSERTION MOD 2T</t>
  </si>
  <si>
    <t>_  INSERTLF</t>
  </si>
  <si>
    <t>2ND 19.3 LF FD 2T</t>
  </si>
  <si>
    <t>_  LFEEDPS2</t>
  </si>
  <si>
    <t>3RD 19.3 LF FD 2T</t>
  </si>
  <si>
    <t>_  LFEEDPS3</t>
  </si>
  <si>
    <t>ONLINE MODULE/CUP</t>
  </si>
  <si>
    <t>_  ONLINE1</t>
  </si>
  <si>
    <t>_  2-30APWR1</t>
  </si>
  <si>
    <t>IPDS S/W LIC &amp; DOC</t>
  </si>
  <si>
    <t>_  IPDS288MX</t>
  </si>
  <si>
    <t>NUVERA 120 EA</t>
  </si>
  <si>
    <t>DPS120</t>
  </si>
  <si>
    <t>NUVERA 144 EA</t>
  </si>
  <si>
    <t>DPS144</t>
  </si>
  <si>
    <t>NUVERA 157 EA</t>
  </si>
  <si>
    <t>DPS157</t>
  </si>
  <si>
    <t>FEED MOD SCANNER</t>
  </si>
  <si>
    <t>_  FEEDSCN</t>
  </si>
  <si>
    <t>_  IPDS-SW</t>
  </si>
  <si>
    <t>SPD UPGR 120-157DP</t>
  </si>
  <si>
    <t>_  DP120-157</t>
  </si>
  <si>
    <t>ULW 1ST ENGINE KIT</t>
  </si>
  <si>
    <t>_  ULWIOT1</t>
  </si>
  <si>
    <t>2ND TONE BOTTLE KT</t>
  </si>
  <si>
    <t>_  2NDBTL</t>
  </si>
  <si>
    <t>SPD UPGR 144-157DP</t>
  </si>
  <si>
    <t>_  DP144-157</t>
  </si>
  <si>
    <t>_  FEED</t>
  </si>
  <si>
    <t>NUVERA 288 EA SYS</t>
  </si>
  <si>
    <t>DPS288</t>
  </si>
  <si>
    <t>_  IPDS288</t>
  </si>
  <si>
    <t>SPD UPGR 288-314DP</t>
  </si>
  <si>
    <t>_  DP288-314</t>
  </si>
  <si>
    <t>ULW 2ND ENGINE KIT</t>
  </si>
  <si>
    <t>_  ULWIOT2</t>
  </si>
  <si>
    <t>2ND TONER BTL KIT</t>
  </si>
  <si>
    <t>_  2NDBOTTLE</t>
  </si>
  <si>
    <t>NUVERA 314 EA SYS</t>
  </si>
  <si>
    <t>DPS314</t>
  </si>
  <si>
    <t>FFCORE</t>
  </si>
  <si>
    <t>FFECMPOS</t>
  </si>
  <si>
    <t>FFEX-1</t>
  </si>
  <si>
    <t>FFMKR</t>
  </si>
  <si>
    <t>FREEFLOW WEB SERV</t>
  </si>
  <si>
    <t>_  WVU</t>
  </si>
  <si>
    <t>FFPMAPP</t>
  </si>
  <si>
    <t>IFFCORE</t>
  </si>
  <si>
    <t>IFFECMPOS</t>
  </si>
  <si>
    <t>IFFEX-1</t>
  </si>
  <si>
    <t>IFFMKR</t>
  </si>
  <si>
    <t>IFFPMAPP</t>
  </si>
  <si>
    <t>IGEN5 120 PRESS</t>
  </si>
  <si>
    <t>IGEN5120</t>
  </si>
  <si>
    <t>IG5 150 PLUS PRESS</t>
  </si>
  <si>
    <t>IGEN5150</t>
  </si>
  <si>
    <t>IGEN5 90 PRESS</t>
  </si>
  <si>
    <t>IGEN590</t>
  </si>
  <si>
    <t>_  IGEN5FEED</t>
  </si>
  <si>
    <t>NO ADDITIONAL FDR</t>
  </si>
  <si>
    <t>_  IG4NOFEED</t>
  </si>
  <si>
    <t>MATTE DRY INK KIT</t>
  </si>
  <si>
    <t>_  MATTEDI</t>
  </si>
  <si>
    <t>STNDRD DRY INK KIT</t>
  </si>
  <si>
    <t>_  STANDARDI</t>
  </si>
  <si>
    <t>ATA INSTALL KIT</t>
  </si>
  <si>
    <t>_  BN0</t>
  </si>
  <si>
    <t>MATTE DRY INK CONV</t>
  </si>
  <si>
    <t>_  CONVMDI</t>
  </si>
  <si>
    <t>DRY INK CONVERS KT</t>
  </si>
  <si>
    <t>_  CONVSDI</t>
  </si>
  <si>
    <t>_  IGEN5FDR</t>
  </si>
  <si>
    <t>_  IGEN5FDR2</t>
  </si>
  <si>
    <t>IGEN INSERTER W/BP</t>
  </si>
  <si>
    <t>_  IGEN5INSR</t>
  </si>
  <si>
    <t>26STCKRINCLHANDLE"</t>
  </si>
  <si>
    <t>_  IG26CART</t>
  </si>
  <si>
    <t>IG5 35 XLS TRAY"</t>
  </si>
  <si>
    <t>_  IG35TRAY</t>
  </si>
  <si>
    <t>IGEN4 FINISH KIT</t>
  </si>
  <si>
    <t>_  IG4FIN</t>
  </si>
  <si>
    <t>IGEN4 XPP TOOL KIT</t>
  </si>
  <si>
    <t>_  IG4XPPKIT</t>
  </si>
  <si>
    <t>5TH HOUSE UPG</t>
  </si>
  <si>
    <t>_  IG5COLKIT</t>
  </si>
  <si>
    <t>26 STACKER"</t>
  </si>
  <si>
    <t>_  IG526HCS</t>
  </si>
  <si>
    <t>_  IG526HCS2</t>
  </si>
  <si>
    <t>_  IG526HCS3</t>
  </si>
  <si>
    <t>MEDIA CART ENBLKIT</t>
  </si>
  <si>
    <t>_  MCARTENB1</t>
  </si>
  <si>
    <t>_  MCARTENB2</t>
  </si>
  <si>
    <t>BLUE DRY INK KIT</t>
  </si>
  <si>
    <t>_  MDIBLUE</t>
  </si>
  <si>
    <t>CLEAR DRY INK LIC</t>
  </si>
  <si>
    <t>_  MDICLEAR</t>
  </si>
  <si>
    <t>MDI FLR YLO STRTR</t>
  </si>
  <si>
    <t>_  MDIFLRYLO</t>
  </si>
  <si>
    <t>GREEN DRY INK KIT</t>
  </si>
  <si>
    <t>_  MDIGREEN</t>
  </si>
  <si>
    <t>ORANGE DRY INK KIT</t>
  </si>
  <si>
    <t>_  MDIORANGE</t>
  </si>
  <si>
    <t>WHITE DRY INK LIC</t>
  </si>
  <si>
    <t>_  MDIWHITE</t>
  </si>
  <si>
    <t>XLS EFI UPG KIT</t>
  </si>
  <si>
    <t>_  XLEFIUPG</t>
  </si>
  <si>
    <t>XLS FFPS UPG KIT</t>
  </si>
  <si>
    <t>_  XLFFPSUPG</t>
  </si>
  <si>
    <t>XLS IOT UPG KIT</t>
  </si>
  <si>
    <t>_  XLIOTUPG</t>
  </si>
  <si>
    <t>XSIS PIMS PTR LIC</t>
  </si>
  <si>
    <t>_  XSISPIML7</t>
  </si>
  <si>
    <t>CCU CART</t>
  </si>
  <si>
    <t>_  X4P</t>
  </si>
  <si>
    <t>CCU RACK 2 BAYS</t>
  </si>
  <si>
    <t>_  X5P</t>
  </si>
  <si>
    <t>26STCKR SDE TR KT"</t>
  </si>
  <si>
    <t>_  YTX</t>
  </si>
  <si>
    <t>IG5 120 TO 150 UPG</t>
  </si>
  <si>
    <t>_  120UP150</t>
  </si>
  <si>
    <t>35 TOP TRAY KIT 2"</t>
  </si>
  <si>
    <t>_  35TPTRAY2</t>
  </si>
  <si>
    <t>35 TOP TRAY KIT 3"</t>
  </si>
  <si>
    <t>_  35TPTRAY3</t>
  </si>
  <si>
    <t>35 TOP TRAY KIT 4"</t>
  </si>
  <si>
    <t>_  35TPTRAY4</t>
  </si>
  <si>
    <t>STCK REPLACEMENT</t>
  </si>
  <si>
    <t>_  HTMSTKBA</t>
  </si>
  <si>
    <t>IG5 XLS NX PREM 3</t>
  </si>
  <si>
    <t>IG5EFIXL3</t>
  </si>
  <si>
    <t>IG5 NX PREM 3</t>
  </si>
  <si>
    <t>IG5EFI3</t>
  </si>
  <si>
    <t>AUTO CLR MGMT-EFI</t>
  </si>
  <si>
    <t>_  ACMEFI</t>
  </si>
  <si>
    <t>EFI CLEAR LICENSE</t>
  </si>
  <si>
    <t>_  EFICLRLIC</t>
  </si>
  <si>
    <t>EFI GAMUT LICENSE</t>
  </si>
  <si>
    <t>_  EFIGAMLIC</t>
  </si>
  <si>
    <t>EFI WHITE UPGRADE</t>
  </si>
  <si>
    <t>_  EFIUPWHT</t>
  </si>
  <si>
    <t>EFI WHITE LICENSE</t>
  </si>
  <si>
    <t>_  EFIWHTLIC</t>
  </si>
  <si>
    <t>EFI FLR YEL LIC</t>
  </si>
  <si>
    <t>_  EFIYLOLIC</t>
  </si>
  <si>
    <t>EFI 5TH HSG HW</t>
  </si>
  <si>
    <t>_  IG5EFI5HW</t>
  </si>
  <si>
    <t>IGEN5 FFPS</t>
  </si>
  <si>
    <t>IG5FFPS</t>
  </si>
  <si>
    <t>IGEN5 XLS FFPS</t>
  </si>
  <si>
    <t>IG5FFPSXL</t>
  </si>
  <si>
    <t>IGEN5 FFPS2</t>
  </si>
  <si>
    <t>IG5FFPS2</t>
  </si>
  <si>
    <t>FFPS MIF UPG WHT</t>
  </si>
  <si>
    <t>FFUPWHT</t>
  </si>
  <si>
    <t>FFPS WIN10 UPG</t>
  </si>
  <si>
    <t>FFWIN10UP</t>
  </si>
  <si>
    <t>AUTO CLR MGMT-FFPS</t>
  </si>
  <si>
    <t>_  ACMFFPS</t>
  </si>
  <si>
    <t>FFPS FLR YEL LIC</t>
  </si>
  <si>
    <t>_  FFSYLOLIC</t>
  </si>
  <si>
    <t>5TH COL FFPS UPG</t>
  </si>
  <si>
    <t>_  IG5COLFFP</t>
  </si>
  <si>
    <t>IGEN5 120 XL PRESS</t>
  </si>
  <si>
    <t>IG5120XL</t>
  </si>
  <si>
    <t>IGEN5 150 XL PRESS</t>
  </si>
  <si>
    <t>IG5150XL</t>
  </si>
  <si>
    <t>IG5 35 XLS HCS"</t>
  </si>
  <si>
    <t>_  IG35HCS</t>
  </si>
  <si>
    <t>_  IG35HCS2</t>
  </si>
  <si>
    <t>_  IG35HCS3</t>
  </si>
  <si>
    <t>FLR YEL DI SRTR</t>
  </si>
  <si>
    <t>_  MDIFLRYEL</t>
  </si>
  <si>
    <t>IPRINT</t>
  </si>
  <si>
    <t>IPRINTPRO</t>
  </si>
  <si>
    <t>IR120 PROD PRESS</t>
  </si>
  <si>
    <t>IR120</t>
  </si>
  <si>
    <t>IR120 EX-P 6 EFI</t>
  </si>
  <si>
    <t>IR120EXP</t>
  </si>
  <si>
    <t>EFI NX PREM DFE</t>
  </si>
  <si>
    <t>IR120NX</t>
  </si>
  <si>
    <t>HI CAP STACKER</t>
  </si>
  <si>
    <t>_  HICAPSKR</t>
  </si>
  <si>
    <t>PR BOOKLET MAKER</t>
  </si>
  <si>
    <t>_  PRBKFIN</t>
  </si>
  <si>
    <t>PR STD FINISHER +</t>
  </si>
  <si>
    <t>_  PRFINPLS</t>
  </si>
  <si>
    <t>PR STD FINISHER</t>
  </si>
  <si>
    <t>_  PRSTDFIN</t>
  </si>
  <si>
    <t>OFFSET CATCH TRAY</t>
  </si>
  <si>
    <t>_  XC10OCT</t>
  </si>
  <si>
    <t>2 TRAY OHF</t>
  </si>
  <si>
    <t>_  ADVOHCF2T</t>
  </si>
  <si>
    <t>CREASE/2 SIDE TRIM</t>
  </si>
  <si>
    <t>_  CREASETRM</t>
  </si>
  <si>
    <t>DUAL ADV HCF</t>
  </si>
  <si>
    <t>_  DAHCF</t>
  </si>
  <si>
    <t>GBC ADV PUNCH PRO</t>
  </si>
  <si>
    <t>_  GBCADVPP</t>
  </si>
  <si>
    <t>HCS UI FIXED ANGLE</t>
  </si>
  <si>
    <t>_  HCSUIKIT</t>
  </si>
  <si>
    <t>_  HICAPSKR2</t>
  </si>
  <si>
    <t>DL HC XLS VAC FDR</t>
  </si>
  <si>
    <t>_  IRDHCXLVF</t>
  </si>
  <si>
    <t>HC XLS VAC FDR</t>
  </si>
  <si>
    <t>_  IRHCXLVF</t>
  </si>
  <si>
    <t>XL AIR ASSIST KT</t>
  </si>
  <si>
    <t>_  IRXLSAIR</t>
  </si>
  <si>
    <t>GOLD SDI STR KIT</t>
  </si>
  <si>
    <t>_  ISDGOLD2</t>
  </si>
  <si>
    <t>CLEAR SDI STR KIT</t>
  </si>
  <si>
    <t>_  ISDICLEAR</t>
  </si>
  <si>
    <t>_  ISDIGOLD</t>
  </si>
  <si>
    <t>SILVER SDI STR KIT</t>
  </si>
  <si>
    <t>_  ISDISILVR</t>
  </si>
  <si>
    <t>WHITE SDI STR KIT</t>
  </si>
  <si>
    <t>_  ISDIWHITE</t>
  </si>
  <si>
    <t>_  ISDSILVR2</t>
  </si>
  <si>
    <t>_  ISDWHITE2</t>
  </si>
  <si>
    <t>EFI 5TH CLR ENABLE</t>
  </si>
  <si>
    <t>_  I5COLKIT</t>
  </si>
  <si>
    <t>EFI 6TH CLR ENABLE</t>
  </si>
  <si>
    <t>_  I6COLKIT</t>
  </si>
  <si>
    <t>HCS DOLLY CART</t>
  </si>
  <si>
    <t>_  NBV</t>
  </si>
  <si>
    <t>BANNER FDR EXT</t>
  </si>
  <si>
    <t>_  OHCFBANFD</t>
  </si>
  <si>
    <t>PLOCKMATIC MPS XL</t>
  </si>
  <si>
    <t>_  PLOCKSTK</t>
  </si>
  <si>
    <t>PREDICT PR MED MGR</t>
  </si>
  <si>
    <t>_  PPSCANUPG</t>
  </si>
  <si>
    <t>_  PRBKFIN2</t>
  </si>
  <si>
    <t>PR C/Z FOLDR</t>
  </si>
  <si>
    <t>_  PRCZFOLD</t>
  </si>
  <si>
    <t>_  PRFINPLS2</t>
  </si>
  <si>
    <t>PR FIN TRAY EXT</t>
  </si>
  <si>
    <t>_  PRFNBANFD</t>
  </si>
  <si>
    <t>INSERTER MODULE</t>
  </si>
  <si>
    <t>_  PRINSERTR</t>
  </si>
  <si>
    <t>PR PUNCH</t>
  </si>
  <si>
    <t>_  PRPUNCH</t>
  </si>
  <si>
    <t>_  PRSTDFIN2</t>
  </si>
  <si>
    <t>QCK PRT COLOR SIGN</t>
  </si>
  <si>
    <t>_  QPSIGN</t>
  </si>
  <si>
    <t>REM SVC OPT OUT</t>
  </si>
  <si>
    <t>_  REMOPTOUT</t>
  </si>
  <si>
    <t>SQ FOLD TRIMMER</t>
  </si>
  <si>
    <t>_  SQFLDTRM</t>
  </si>
  <si>
    <t>TOP TRAY ALIGNER</t>
  </si>
  <si>
    <t>_  TPTRALIGN</t>
  </si>
  <si>
    <t>XLS AIR ASSIST KIT</t>
  </si>
  <si>
    <t>_  XLSAIRKIT</t>
  </si>
  <si>
    <t>_  X0Y</t>
  </si>
  <si>
    <t>3 BAY ENCLOSURE</t>
  </si>
  <si>
    <t>_  EX3BAYHD</t>
  </si>
  <si>
    <t>IPDS LICENSE</t>
  </si>
  <si>
    <t>_  IR120IPDS</t>
  </si>
  <si>
    <t>LOW GLOSS CLEAR</t>
  </si>
  <si>
    <t>_  ISDILGC</t>
  </si>
  <si>
    <t>PINK SDI STR KIT</t>
  </si>
  <si>
    <t>_  ISDIPINK</t>
  </si>
  <si>
    <t>_  ISDPINK2</t>
  </si>
  <si>
    <t>5TH CLR ENABL</t>
  </si>
  <si>
    <t>_  I5COLEFI</t>
  </si>
  <si>
    <t>6TH CLR ENABL</t>
  </si>
  <si>
    <t>_  I6COLEFI</t>
  </si>
  <si>
    <t>WIN10 LAC KIT</t>
  </si>
  <si>
    <t>_  WIN10UPG2</t>
  </si>
  <si>
    <t>3BAY HDD ENCLOSURE</t>
  </si>
  <si>
    <t>_  NX3BAYHD</t>
  </si>
  <si>
    <t>ISTORFLOW</t>
  </si>
  <si>
    <t>ISTRFLOWP</t>
  </si>
  <si>
    <t>ITRANSMED</t>
  </si>
  <si>
    <t>ITRNSMEDP</t>
  </si>
  <si>
    <t>IUDIRECTS</t>
  </si>
  <si>
    <t>IUDIRECT1</t>
  </si>
  <si>
    <t>PRINT</t>
  </si>
  <si>
    <t>PRINTPRO</t>
  </si>
  <si>
    <t>STORFLOW</t>
  </si>
  <si>
    <t>STRFLOWP</t>
  </si>
  <si>
    <t>TRANSMED</t>
  </si>
  <si>
    <t>TRNSMEDP</t>
  </si>
  <si>
    <t>UDIRECTS</t>
  </si>
  <si>
    <t>UDIRECT1</t>
  </si>
  <si>
    <t>EX4100 NX PRO</t>
  </si>
  <si>
    <t>SWAP SSD KIT</t>
  </si>
  <si>
    <t>_  SSDKIT</t>
  </si>
  <si>
    <t>2 BAY HD SEC OPT</t>
  </si>
  <si>
    <t>_  2BAYHD</t>
  </si>
  <si>
    <t>V3100 OCT</t>
  </si>
  <si>
    <t>_  V3100OCT</t>
  </si>
  <si>
    <t>_  41ADVOHCF</t>
  </si>
  <si>
    <t>DHC XLS VAC FDR</t>
  </si>
  <si>
    <t>_  41DHCXLVF</t>
  </si>
  <si>
    <t>HC XLS VAC FDER</t>
  </si>
  <si>
    <t>_  41HCXLVF</t>
  </si>
  <si>
    <t>ENVELOPE SUP KIT</t>
  </si>
  <si>
    <t>_  ENVELKIT</t>
  </si>
  <si>
    <t>_  ENVELKIT2</t>
  </si>
  <si>
    <t>LARGE ENVKIT</t>
  </si>
  <si>
    <t>_  RQM</t>
  </si>
  <si>
    <t>CZ FOLD MODULE</t>
  </si>
  <si>
    <t>_  VCZFOLD</t>
  </si>
  <si>
    <t>INTERPOSER MOD</t>
  </si>
  <si>
    <t>_  VINTERPSR</t>
  </si>
  <si>
    <t>PR 2/3 PUNCH</t>
  </si>
  <si>
    <t>_  VPUNCH</t>
  </si>
  <si>
    <t>_  XLSAIRKT</t>
  </si>
  <si>
    <t>XLS SUPPORT KIT</t>
  </si>
  <si>
    <t>_  XLSSUPPRT</t>
  </si>
  <si>
    <t>FF VI DESIGNEXPRES</t>
  </si>
  <si>
    <t>CFFPROPUB</t>
  </si>
  <si>
    <t>FFPROPUB</t>
  </si>
  <si>
    <t>IFFPROPUB</t>
  </si>
  <si>
    <r>
      <rPr>
        <b/>
        <i/>
        <sz val="11"/>
        <color theme="1"/>
        <rFont val="Calibri"/>
        <family val="2"/>
        <scheme val="minor"/>
      </rPr>
      <t>Note</t>
    </r>
    <r>
      <rPr>
        <i/>
        <sz val="11"/>
        <color theme="1"/>
        <rFont val="Calibri"/>
        <family val="2"/>
        <scheme val="minor"/>
      </rPr>
      <t>: Items in Bold are the Base Models and Accessories are listed directly underneath</t>
    </r>
  </si>
  <si>
    <t>HCF2T</t>
  </si>
  <si>
    <t>HCF2T -2 TRAY HIGH CAPACITY FEEDER</t>
  </si>
  <si>
    <t>91HCVF</t>
  </si>
  <si>
    <t>91HCVF -High Capacity Vacuum Feeder</t>
  </si>
  <si>
    <t>Monthly Maintenance Charge for Cash Purchase</t>
  </si>
  <si>
    <t>withdrawn</t>
  </si>
  <si>
    <r>
      <t xml:space="preserve">Base Model: </t>
    </r>
    <r>
      <rPr>
        <sz val="11"/>
        <color theme="1"/>
        <rFont val="Calibri"/>
        <family val="2"/>
        <scheme val="minor"/>
      </rPr>
      <t>EC8056 Multifunction Printer (50/55) with High Capacity Tandem Tray (520 sheet tray, 2,000 sheet A4/Letter), 520 sheet tray, 100 sheet bypass tray, 2x250 sheet OCT, 110-sheet DADF (QMK), EIP, Data Security, Job Based Accounting, PostScript, full network scanning, Server Fax, iFax, Standard output tray, left side tray, Nationalization Kit, Black Neutral Toner, Yellow Neutral Toner, Magenta Neutral Toner, Cyan Neutral Toner. Oversize prints, larger than 145 square inches (e.g., 11 x 17 = 187 square inches), may incur additional print charges – refer to contract Terms and Conditions for details.</t>
    </r>
  </si>
  <si>
    <t>C8230</t>
  </si>
  <si>
    <r>
      <t xml:space="preserve">Xerox C8230H2 </t>
    </r>
    <r>
      <rPr>
        <sz val="11"/>
        <color theme="1"/>
        <rFont val="Calibri"/>
        <family val="2"/>
        <scheme val="minor"/>
      </rPr>
      <t>30 ppm IOT w/High Capacity Tandem Tray Module (ELQ) with speed kit and BIM ON (FGZ), 130 sheet Single Pass Document Handler (SPDH), (two 520 sheet Trays, Trays 3&amp;4 = 2000 sheets [LT/A4], 100 Sheet Bypass, Automatic Duplex, Two x 250 OCTs, 100 sheet face up tray, Exit 2 Inner tray), 128GB SSD, US standard 120V power cord, in-box neutral toner cartridges, waste toner bottle, drum cartridge installed.  120V / 15amp
Oversize prints, larger than 145 square inches (e.g., 11 x 17 = 187 square inches), may incur additional print charges – refer to contract Terms and Conditions for details.</t>
    </r>
  </si>
  <si>
    <t>C8230H2</t>
  </si>
  <si>
    <t>C8230T2</t>
  </si>
  <si>
    <r>
      <t xml:space="preserve">Xerox C8230T2 </t>
    </r>
    <r>
      <rPr>
        <sz val="11"/>
        <color theme="1"/>
        <rFont val="Calibri"/>
        <family val="2"/>
        <scheme val="minor"/>
      </rPr>
      <t>30 ppm IOT w/ 2 Tray Module (EKZ) with speed kit and BIM ON (FGZ), 130 sheet  Single Pass Document Handler (SPDH), (two 520 sheet Trays, 100 Sheet Bypass, Automatic Duplex, Two x 250 OCTs, 100 sheet face up tray, Exit 2 Inner tray), 128GB SSD, US standard 120V power cord, in-box neutral toner cartridges, waste toner bottle, drum cartridge installed.  120V  / 15amp, Oversize prints, larger than 145 square inches (e.g., 11 x 17 = 187 square inches), may incur additional print charges – refer to contract Terms and Conditions for details.</t>
    </r>
  </si>
  <si>
    <r>
      <rPr>
        <b/>
        <sz val="11"/>
        <color theme="1"/>
        <rFont val="Calibri"/>
        <family val="2"/>
        <scheme val="minor"/>
      </rPr>
      <t>Accessories</t>
    </r>
    <r>
      <rPr>
        <sz val="11"/>
        <color theme="1"/>
        <rFont val="Calibri"/>
        <family val="2"/>
        <scheme val="minor"/>
      </rPr>
      <t>: Associated with model C8230</t>
    </r>
  </si>
  <si>
    <t>RFIDOFC</t>
  </si>
  <si>
    <t>RFIDOFC -Integrated Programmable RFID Reader</t>
  </si>
  <si>
    <t>HDD82 -500GB HDD Kit with Image Overwrite</t>
  </si>
  <si>
    <t>HDD82</t>
  </si>
  <si>
    <t>TRELLIX - Digital Enablement Integrity Control</t>
  </si>
  <si>
    <t>TRELLIX</t>
  </si>
  <si>
    <t>DSCNCLOUD</t>
  </si>
  <si>
    <t xml:space="preserve">DSCNCLOUD -Digital Enablement Scan to Cloud </t>
  </si>
  <si>
    <t>WIRELESS3 -Dual Band Wireless Kit</t>
  </si>
  <si>
    <t>WIRELESS3</t>
  </si>
  <si>
    <t>C8235</t>
  </si>
  <si>
    <t>C8245</t>
  </si>
  <si>
    <t>B8245</t>
  </si>
  <si>
    <t>REPLACEMENT PRODUCT?</t>
  </si>
  <si>
    <t>REPLACMENT PRODUCT?</t>
  </si>
  <si>
    <t>wo</t>
  </si>
  <si>
    <r>
      <t xml:space="preserve">Xerox C8235H2 </t>
    </r>
    <r>
      <rPr>
        <sz val="11"/>
        <color theme="1"/>
        <rFont val="Calibri"/>
        <family val="2"/>
        <scheme val="minor"/>
      </rPr>
      <t>35 ppm IOT w/High Capacity Tandem Tray Module (ELQ) with speed kit and BIM ON (FHQ), 130 sheet Single Pass Document Handler (SPDH), (two 520 sheet Trays, Trays 3&amp;4 = 2000 sheets [LT/A4], 100 Sheet Bypass, Automatic Duplex, Two x 250 OCTs, 100 sheet face up tray, Exit 2 Inner tray), 128GB SSD, US standard 120V power cord, in-box neutral toner cartridges, waste toner bottle, drum cartridge installed.  120V / 15amp
Oversize prints, larger than 145 square inches (e.g., 11 x 17 = 187 square inches), may incur additional print charges – refer to contract Terms and Conditions for details.</t>
    </r>
  </si>
  <si>
    <t>C8235H2</t>
  </si>
  <si>
    <t>C8235T2</t>
  </si>
  <si>
    <r>
      <t>Xerox C8235T2</t>
    </r>
    <r>
      <rPr>
        <sz val="11"/>
        <color theme="1"/>
        <rFont val="Calibri"/>
        <family val="2"/>
        <scheme val="minor"/>
      </rPr>
      <t xml:space="preserve"> 35 ppm IOT w/ 2 Tray Module (EKZ) with speed kit and BIM ON (FHQ), 130 sheet  Single Pass Document Handler (SPDH), (two 520 sheet Trays, 100 Sheet Bypass, Automatic Duplex, Two x 250 OCTs, 100 sheet face up tray, Exit 2 Inner tray), 128GB SSD, US standard 120V power cord, in-box neutral toner cartridges, waste toner bottle, drum cartridge installed.  120V  / 15amp
Oversize prints, larger than 145 square inches (e.g., 11 x 17 = 187 square inches), may incur additional print charges – refer to contract Terms and Conditions for details.</t>
    </r>
  </si>
  <si>
    <r>
      <t xml:space="preserve">Xerox C8245H2 </t>
    </r>
    <r>
      <rPr>
        <sz val="11"/>
        <color theme="1"/>
        <rFont val="Calibri"/>
        <family val="2"/>
        <scheme val="minor"/>
      </rPr>
      <t>45 ppm IOT w/High Capacity Tandem Tray Module (EHQ) with speed kit and BIM ON (GPZ), 130 sheet Single Pass Document Handler (SPDH), (two 520 sheet Trays, Trays 3&amp;4 = 2000 sheets [LT/A4], 100 Sheet Bypass, Automatic Duplex, Two x 250 OCTs, 100 sheet face up tray, Exit 2 Inner tray), 128GB SSD, US standard 120V power cord, in-box neutral toner cartridges, waste toner bottle, drum cartridge installed.  120V / 15amp
Oversize prints, larger than 145 square inches (e.g., 11 x 17 = 187 square inches), may incur additional print charges – refer to contract Terms and Conditions for details.</t>
    </r>
  </si>
  <si>
    <t>C8245H2</t>
  </si>
  <si>
    <r>
      <rPr>
        <b/>
        <sz val="11"/>
        <color theme="1"/>
        <rFont val="Calibri"/>
        <family val="2"/>
        <scheme val="minor"/>
      </rPr>
      <t>Accessories</t>
    </r>
    <r>
      <rPr>
        <sz val="11"/>
        <color theme="1"/>
        <rFont val="Calibri"/>
        <family val="2"/>
        <scheme val="minor"/>
      </rPr>
      <t>: Associated with C8235 and C8245</t>
    </r>
  </si>
  <si>
    <t>B415DN</t>
  </si>
  <si>
    <t>up to 20,000</t>
  </si>
  <si>
    <r>
      <rPr>
        <b/>
        <sz val="11"/>
        <color theme="1"/>
        <rFont val="Calibri"/>
        <family val="2"/>
        <scheme val="minor"/>
      </rPr>
      <t xml:space="preserve">Accessories: </t>
    </r>
    <r>
      <rPr>
        <sz val="11"/>
        <color theme="1"/>
        <rFont val="Calibri"/>
        <family val="2"/>
        <scheme val="minor"/>
      </rPr>
      <t xml:space="preserve"> Applicable for models B415DN</t>
    </r>
  </si>
  <si>
    <t>ADJSTAND -Adjustable Stand</t>
  </si>
  <si>
    <t>FAXDISABL -FAX Disable Kit</t>
  </si>
  <si>
    <t>FAXREMOVL -FAX Removal Kit</t>
  </si>
  <si>
    <t>VZF -500GB Hard Disk</t>
  </si>
  <si>
    <t>YZT -550 Sheet Paper Tray</t>
  </si>
  <si>
    <t>YZU -Wireless Network Adapter</t>
  </si>
  <si>
    <t>C415DN</t>
  </si>
  <si>
    <r>
      <t xml:space="preserve">Base Model:  </t>
    </r>
    <r>
      <rPr>
        <sz val="11"/>
        <color theme="1"/>
        <rFont val="Calibri"/>
        <family val="2"/>
        <scheme val="minor"/>
      </rPr>
      <t>VersaLink C415 B/W Multifunction Printer, Print/Copy/Scan/Fax , Letter/Legal, up to 42PPM, 2-Sided Print, USB/Ethernet, 550-Sheet Paper Tray, 150-Sheet Multipurpose Tray, 60-Sht DADF (Single-Pass Duplex), 110V</t>
    </r>
  </si>
  <si>
    <r>
      <rPr>
        <b/>
        <sz val="11"/>
        <color theme="1"/>
        <rFont val="Calibri"/>
        <family val="2"/>
        <scheme val="minor"/>
      </rPr>
      <t xml:space="preserve">Accessories: </t>
    </r>
    <r>
      <rPr>
        <sz val="11"/>
        <color theme="1"/>
        <rFont val="Calibri"/>
        <family val="2"/>
        <scheme val="minor"/>
      </rPr>
      <t xml:space="preserve"> Applicable for models C415DN</t>
    </r>
  </si>
  <si>
    <r>
      <t xml:space="preserve">Base Model:  </t>
    </r>
    <r>
      <rPr>
        <sz val="11"/>
        <color theme="1"/>
        <rFont val="Calibri"/>
        <family val="2"/>
        <scheme val="minor"/>
      </rPr>
      <t>VersaLink B415 B/W Multifunction Printer, Print/Copy/Scan/Fax , Letter/Legal, up to 50PPM, 2-Sided Print, USB/Ethernet, 550-Sheet Paper Tray, 150-Sheet Multipurpose Tray, 60-Sht DADF (Single-Pass Duplex), 110V</t>
    </r>
  </si>
  <si>
    <t>B410DN</t>
  </si>
  <si>
    <r>
      <rPr>
        <b/>
        <sz val="11"/>
        <color theme="1"/>
        <rFont val="Calibri"/>
        <family val="2"/>
        <scheme val="minor"/>
      </rPr>
      <t xml:space="preserve">Accessories: </t>
    </r>
    <r>
      <rPr>
        <sz val="11"/>
        <color theme="1"/>
        <rFont val="Calibri"/>
        <family val="2"/>
        <scheme val="minor"/>
      </rPr>
      <t xml:space="preserve"> Applicable for models B410DN</t>
    </r>
  </si>
  <si>
    <r>
      <t xml:space="preserve">Base Model:  </t>
    </r>
    <r>
      <rPr>
        <sz val="11"/>
        <color theme="1"/>
        <rFont val="Calibri"/>
        <family val="2"/>
        <scheme val="minor"/>
      </rPr>
      <t>VersaLink B410 B/W  Printer, Letter/Legal, up to 50PPM</t>
    </r>
  </si>
  <si>
    <t>C410DN</t>
  </si>
  <si>
    <r>
      <t xml:space="preserve">Base Model:  </t>
    </r>
    <r>
      <rPr>
        <sz val="11"/>
        <color theme="1"/>
        <rFont val="Calibri"/>
        <family val="2"/>
        <scheme val="minor"/>
      </rPr>
      <t>VersaLink C410 Color Printer, Duplex</t>
    </r>
  </si>
  <si>
    <r>
      <rPr>
        <b/>
        <sz val="11"/>
        <color theme="1"/>
        <rFont val="Calibri"/>
        <family val="2"/>
        <scheme val="minor"/>
      </rPr>
      <t xml:space="preserve">Accessories: </t>
    </r>
    <r>
      <rPr>
        <sz val="11"/>
        <color theme="1"/>
        <rFont val="Calibri"/>
        <family val="2"/>
        <scheme val="minor"/>
      </rPr>
      <t xml:space="preserve"> Applicable for models C410DN</t>
    </r>
  </si>
  <si>
    <t>YZG -550 Sheet Paper Tray</t>
  </si>
  <si>
    <t>YZF -500GB Hard Disk</t>
  </si>
  <si>
    <r>
      <t xml:space="preserve">B8245H2 </t>
    </r>
    <r>
      <rPr>
        <sz val="11"/>
        <color theme="1"/>
        <rFont val="Calibri"/>
        <family val="2"/>
        <scheme val="minor"/>
      </rPr>
      <t>45 IOT w/High Capacity Tandem Tray Module (HQH) with speed kit BIM ON (KAZ) - 130 sheet Single Pass Document Handler (SPDH) (2 x 520 sheet Trays, Trays 3&amp;4 = 2000 sheets [LT/A4], 100 Sheet Bypass, Automatic Duplex, Two x 250 OCTs, 100 sheet face up tray, Exit 2 Inner tray), 128GB SSD, US standard 120V power cord, in-box neutral toner cartridges, drum cartridge installed.  120V / 15amp, Oversize prints, larger than 145 square inches (e.g., 11 x 17 = 187 square inches), may incur additional print charges – refer to contract Terms and Conditions for details.</t>
    </r>
  </si>
  <si>
    <t>B8245H2</t>
  </si>
  <si>
    <r>
      <rPr>
        <b/>
        <sz val="11"/>
        <color theme="1"/>
        <rFont val="Calibri"/>
        <family val="2"/>
        <scheme val="minor"/>
      </rPr>
      <t xml:space="preserve">Accessories: </t>
    </r>
    <r>
      <rPr>
        <sz val="11"/>
        <color theme="1"/>
        <rFont val="Calibri"/>
        <family val="2"/>
        <scheme val="minor"/>
      </rPr>
      <t xml:space="preserve"> Applicable for models C8245H2</t>
    </r>
  </si>
  <si>
    <t>DSCANCLOUD -Scan to Cloud Enablement Kit</t>
  </si>
  <si>
    <t>DSCANCLOUD</t>
  </si>
  <si>
    <t>C8255</t>
  </si>
  <si>
    <t>C8255H2</t>
  </si>
  <si>
    <t>Accessories B8255 and C8255</t>
  </si>
  <si>
    <t>B8255</t>
  </si>
  <si>
    <r>
      <t xml:space="preserve">B8255H2 </t>
    </r>
    <r>
      <rPr>
        <sz val="11"/>
        <color theme="1"/>
        <rFont val="Calibri"/>
        <family val="2"/>
        <scheme val="minor"/>
      </rPr>
      <t>55 IOT w/High Capacity Tandem Tray Module (HQH) with speed kit BIM ON (KCQ) - 130 sheet Single Pass Document Handler (SPDH)  (2 x 520 sheet Trays, Trays 3&amp;4 = 2000 sheets [LT/A4], 100 Sheet Bypass, Automatic Duplex, Two x 250 OCTs, 100 sheet face up tray, Exit 2 Inner tray), 128GB SSD, US standard 120V power cord, in-box neutral toner cartridges, drum cartridge installed.  120V / 15amp. Oversize prints, larger than 145 square inches (e.g., 11 x 17 = 187 square inches), may incur additional print charges – refer to contract Terms and Conditions for details.</t>
    </r>
  </si>
  <si>
    <t>B8255H2</t>
  </si>
  <si>
    <r>
      <t xml:space="preserve">Xerox C8255H2 </t>
    </r>
    <r>
      <rPr>
        <sz val="11"/>
        <color theme="1"/>
        <rFont val="Calibri"/>
        <family val="2"/>
        <scheme val="minor"/>
      </rPr>
      <t>55 ppm IOT w/High Capacity Tandem Tray Module (EHQ) with speed kit and BIM ON (FHZ), 130 sheet Single Pass Document Handler (SPDH), (two 520 sheet Trays, Trays 3&amp;4 = 2000 sheets [LT/A4], 100 Sheet Bypass, Automatic Duplex, Two x 250 OCTs, 100 sheet face up tray, Exit 2 Inner tray), 128GB SSD, US standard 120V power cord, in-box neutral toner cartridges, waste toner bottle, drum cartridge installed.  120V / 15amp. Oversize prints, larger than 145 square inches (e.g., 11 x 17 = 187 square inches), may incur additional print charges – refer to contract Terms and Conditions for details.</t>
    </r>
  </si>
  <si>
    <t>Accessories for C9070</t>
  </si>
  <si>
    <t>replacement product?</t>
  </si>
  <si>
    <t>B620DN</t>
  </si>
  <si>
    <r>
      <t xml:space="preserve">Base Model: </t>
    </r>
    <r>
      <rPr>
        <sz val="11"/>
        <color theme="1"/>
        <rFont val="Calibri"/>
        <family val="2"/>
        <scheme val="minor"/>
      </rPr>
      <t xml:space="preserve"> VersaLink B620 B/W Printer, 65ppm, Duplex Print</t>
    </r>
  </si>
  <si>
    <t>ADJSTAND</t>
  </si>
  <si>
    <t>ADJSTAND - Adjustable Stand</t>
  </si>
  <si>
    <t>SCANCLOUD - Scan to Cloud</t>
  </si>
  <si>
    <t>C620DN</t>
  </si>
  <si>
    <r>
      <t xml:space="preserve">Base Model: </t>
    </r>
    <r>
      <rPr>
        <sz val="11"/>
        <color theme="1"/>
        <rFont val="Calibri"/>
        <family val="2"/>
        <scheme val="minor"/>
      </rPr>
      <t xml:space="preserve"> VersaLink C620 Color Printer, 65ppm Duplex </t>
    </r>
  </si>
  <si>
    <r>
      <rPr>
        <b/>
        <sz val="11"/>
        <color theme="1"/>
        <rFont val="Calibri"/>
        <family val="2"/>
        <scheme val="minor"/>
      </rPr>
      <t xml:space="preserve">Accessories: </t>
    </r>
    <r>
      <rPr>
        <sz val="11"/>
        <color theme="1"/>
        <rFont val="Calibri"/>
        <family val="2"/>
        <scheme val="minor"/>
      </rPr>
      <t xml:space="preserve"> Applicable for models </t>
    </r>
    <r>
      <rPr>
        <b/>
        <sz val="11"/>
        <color theme="1"/>
        <rFont val="Calibri"/>
        <family val="2"/>
        <scheme val="minor"/>
      </rPr>
      <t>B620, B625, C620, C625</t>
    </r>
  </si>
  <si>
    <t>FAXREMOVL - Fax Removal</t>
  </si>
  <si>
    <t>YZU - Wireless Network Adamper</t>
  </si>
  <si>
    <t>YZU</t>
  </si>
  <si>
    <t>C8270</t>
  </si>
  <si>
    <r>
      <t xml:space="preserve">Xerox C8270H2 </t>
    </r>
    <r>
      <rPr>
        <sz val="11"/>
        <color theme="1"/>
        <rFont val="Calibri"/>
        <family val="2"/>
        <scheme val="minor"/>
      </rPr>
      <t>70 ppm IOT w/High Capacity Tandem Tray Module (EFQ) with speed kit and BIM ON (FKQ), 250 sheet Single Pass Document Handler (SPDH), (two 520 sheet Trays, Trays 3&amp;4 = 2000 sheets [LT/A4], 100 Sheet Bypass, Automatic Duplex, Two x 250 OCTs, 100 sheet face up tray, Exit 2 Inner tray), 128GB SSD, US standard 120V power cord, in-box neutral toner cartridges, waste toner bottle, drum cartridge installed.  120V / 20amp, Billing Impression Mode enabled</t>
    </r>
    <r>
      <rPr>
        <b/>
        <sz val="11"/>
        <color theme="1"/>
        <rFont val="Calibri"/>
        <family val="2"/>
        <scheme val="minor"/>
      </rPr>
      <t>. Oversize prints, larger than 145 square inches (e.g., 11 x 17 = 187 square inches), may incur additional print charges – refer to contract Terms and Conditions for details.</t>
    </r>
  </si>
  <si>
    <t>C8270H2</t>
  </si>
  <si>
    <t>B8270</t>
  </si>
  <si>
    <r>
      <t xml:space="preserve">B8270H2 </t>
    </r>
    <r>
      <rPr>
        <sz val="11"/>
        <color theme="1"/>
        <rFont val="Calibri"/>
        <family val="2"/>
        <scheme val="minor"/>
      </rPr>
      <t>70 Base IOT w/High Capacity Tandem Tray Module (HHZ) with speed kit BIM ON (KCZ) - 250 sheet Single Pass Document Handler (SPDH)  (2 x 520 sheet Trays, Trays 3&amp;4 = 2000 sheets [LT/A4], 100 Sheet Bypass, Automatic Duplex, Two x 250 OCTs, 100 sheet face up tray, Exit 2 Inner tray), 128GB SSD, US standard 120V power cord, in-box neutral toner cartridges, drum cartridge installed.  120V / 20amp, Oversize prints, larger than 145 square inches (e.g., 11 x 17 = 187 square inches), may incur additional print charges – refer to contract Terms and Conditions for details.</t>
    </r>
  </si>
  <si>
    <t>B8270H2</t>
  </si>
  <si>
    <r>
      <rPr>
        <b/>
        <sz val="11"/>
        <color theme="1"/>
        <rFont val="Calibri"/>
        <family val="2"/>
        <scheme val="minor"/>
      </rPr>
      <t xml:space="preserve">Accessories: </t>
    </r>
    <r>
      <rPr>
        <sz val="11"/>
        <color theme="1"/>
        <rFont val="Calibri"/>
        <family val="2"/>
        <scheme val="minor"/>
      </rPr>
      <t xml:space="preserve"> Applicable for models </t>
    </r>
    <r>
      <rPr>
        <b/>
        <sz val="11"/>
        <color theme="1"/>
        <rFont val="Calibri"/>
        <family val="2"/>
        <scheme val="minor"/>
      </rPr>
      <t>C8270H2 and B8270H2</t>
    </r>
  </si>
  <si>
    <t>VS280</t>
  </si>
  <si>
    <t>VS280INTG</t>
  </si>
  <si>
    <t>VS280STND</t>
  </si>
  <si>
    <r>
      <rPr>
        <sz val="11"/>
        <color theme="1"/>
        <rFont val="Calibri"/>
        <family val="2"/>
        <scheme val="minor"/>
      </rPr>
      <t>Print Server for Xerox Primelink Color C9070</t>
    </r>
    <r>
      <rPr>
        <b/>
        <sz val="11"/>
        <color theme="1"/>
        <rFont val="Calibri"/>
        <family val="2"/>
        <scheme val="minor"/>
      </rPr>
      <t xml:space="preserve"> - Xerox EX C9065/C9070 Print Server Fiery Standalone NX Pro DFE (WQM)</t>
    </r>
  </si>
  <si>
    <r>
      <rPr>
        <b/>
        <sz val="11"/>
        <color theme="1"/>
        <rFont val="Calibri"/>
        <family val="2"/>
        <scheme val="minor"/>
      </rPr>
      <t>Accessories</t>
    </r>
    <r>
      <rPr>
        <sz val="11"/>
        <color theme="1"/>
        <rFont val="Calibri"/>
        <family val="2"/>
        <scheme val="minor"/>
      </rPr>
      <t>: PRINT SERVERS FOR PRIMELINK C9065 and C9070</t>
    </r>
  </si>
  <si>
    <t>TPTRALIGN - Top Tray Aligner</t>
  </si>
  <si>
    <t>B91FIERY</t>
  </si>
  <si>
    <r>
      <t xml:space="preserve">PLUS, Base Model: </t>
    </r>
    <r>
      <rPr>
        <sz val="11"/>
        <color theme="1"/>
        <rFont val="Calibri"/>
        <family val="2"/>
        <scheme val="minor"/>
      </rPr>
      <t>Xerox B91FIERY Print Server for the B9100/B9110/B9125/B9136 Copier/Printer</t>
    </r>
  </si>
  <si>
    <t>1DRHDDEN</t>
  </si>
  <si>
    <t>1DRHDDEN -One Drive External HDD Option</t>
  </si>
  <si>
    <r>
      <t xml:space="preserve">Accessories: </t>
    </r>
    <r>
      <rPr>
        <sz val="11"/>
        <color theme="1"/>
        <rFont val="Calibri"/>
        <family val="2"/>
        <scheme val="minor"/>
      </rPr>
      <t xml:space="preserve">Applicable for models </t>
    </r>
    <r>
      <rPr>
        <b/>
        <sz val="11"/>
        <color theme="1"/>
        <rFont val="Calibri"/>
        <family val="2"/>
        <scheme val="minor"/>
      </rPr>
      <t>ED95</t>
    </r>
  </si>
  <si>
    <r>
      <t>Base Model:</t>
    </r>
    <r>
      <rPr>
        <sz val="11"/>
        <color theme="1"/>
        <rFont val="Calibri"/>
        <family val="2"/>
        <scheme val="minor"/>
      </rPr>
      <t xml:space="preserve"> Fiery NX One Print Server for ED95 Copier/Printer </t>
    </r>
  </si>
  <si>
    <t>VS4100 NX PRM</t>
  </si>
  <si>
    <t>VS4100 PRESS</t>
  </si>
  <si>
    <t>VS41NXPRM</t>
  </si>
  <si>
    <t>VS41NXPRO</t>
  </si>
  <si>
    <t>VS4100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</si>
</sst>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0.00_);[Red]\(&quot;$&quot;#,##0.00\)"/>
    <numFmt numFmtId="44" formatCode="_(&quot;$&quot;* #,##0.00_);_(&quot;$&quot;* \(#,##0.00\);_(&quot;$&quot;* &quot;-&quot;??_);_(@_)"/>
    <numFmt numFmtId="43" formatCode="_(* #,##0.00_);_(* \(#,##0.00\);_(* &quot;-&quot;??_);_(@_)"/>
    <numFmt numFmtId="164" formatCode="0.00_)"/>
    <numFmt numFmtId="165" formatCode="&quot;$&quot;#,##0.0000_);\(&quot;$&quot;#,##0.0000\)"/>
    <numFmt numFmtId="166" formatCode="_(&quot;$&quot;* #,##0.0000_);_(&quot;$&quot;* \(#,##0.0000\);_(&quot;$&quot;* &quot;-&quot;????_);_(@_)"/>
    <numFmt numFmtId="167" formatCode="0.00000"/>
    <numFmt numFmtId="168" formatCode="_(* #,##0.0000_);_(* \(#,##0.0000\);_(* &quot;-&quot;??_);_(@_)"/>
    <numFmt numFmtId="169" formatCode="_(* #,##0.000_);_(* \(#,##0.000\);_(* &quot;-&quot;??_);_(@_)"/>
  </numFmts>
  <fonts count="32">
    <font>
      <sz val="11"/>
      <color theme="1"/>
      <name val="Calibri"/>
      <family val="2"/>
      <scheme val="minor"/>
    </font>
    <font>
      <sz val="11"/>
      <color indexed="8"/>
      <name val="Calibri"/>
      <family val="2"/>
    </font>
    <font>
      <sz val="11"/>
      <color indexed="8"/>
      <name val="Calibri"/>
      <family val="2"/>
    </font>
    <font>
      <b/>
      <i/>
      <sz val="11"/>
      <color indexed="8"/>
      <name val="Calibri"/>
      <family val="2"/>
    </font>
    <font>
      <b/>
      <sz val="11"/>
      <color indexed="8"/>
      <name val="Calibri"/>
      <family val="2"/>
    </font>
    <font>
      <b/>
      <sz val="12"/>
      <color indexed="8"/>
      <name val="Calibri"/>
      <family val="2"/>
    </font>
    <font>
      <sz val="10"/>
      <name val="Arial"/>
      <family val="2"/>
    </font>
    <font>
      <sz val="8"/>
      <name val="Times New Roman"/>
      <family val="1"/>
    </font>
    <font>
      <sz val="8"/>
      <name val="Arial"/>
      <family val="2"/>
    </font>
    <font>
      <b/>
      <sz val="12"/>
      <name val="Arial"/>
      <family val="2"/>
    </font>
    <font>
      <sz val="8"/>
      <name val="MS Sans Serif"/>
      <family val="2"/>
    </font>
    <font>
      <b/>
      <i/>
      <sz val="16"/>
      <name val="Helv"/>
    </font>
    <font>
      <sz val="11"/>
      <name val="ＭＳ Ｐゴシック"/>
      <family val="3"/>
      <charset val="128"/>
    </font>
    <font>
      <sz val="11"/>
      <color theme="1"/>
      <name val="Calibri"/>
      <family val="2"/>
      <scheme val="minor"/>
    </font>
    <font>
      <sz val="10"/>
      <color theme="1"/>
      <name val="Tahoma"/>
      <family val="2"/>
    </font>
    <font>
      <b/>
      <sz val="11"/>
      <color theme="1"/>
      <name val="Calibri"/>
      <family val="2"/>
      <scheme val="minor"/>
    </font>
    <font>
      <b/>
      <sz val="12"/>
      <color rgb="FF008000"/>
      <name val="Calibri"/>
      <family val="2"/>
    </font>
    <font>
      <sz val="14"/>
      <color rgb="FFFF0000"/>
      <name val="Calibri"/>
      <family val="2"/>
      <scheme val="minor"/>
    </font>
    <font>
      <b/>
      <sz val="10"/>
      <color indexed="8"/>
      <name val="Calibri"/>
      <family val="2"/>
    </font>
    <font>
      <b/>
      <sz val="10"/>
      <color rgb="FF000000"/>
      <name val="Calibri"/>
      <family val="2"/>
    </font>
    <font>
      <b/>
      <sz val="36"/>
      <color theme="1"/>
      <name val="Arial"/>
      <family val="2"/>
    </font>
    <font>
      <sz val="16"/>
      <color theme="1"/>
      <name val="Arial"/>
      <family val="2"/>
    </font>
    <font>
      <b/>
      <sz val="20"/>
      <color theme="1"/>
      <name val="Arial"/>
      <family val="2"/>
    </font>
    <font>
      <sz val="10"/>
      <color theme="1"/>
      <name val="Arial"/>
      <family val="2"/>
    </font>
    <font>
      <b/>
      <sz val="10"/>
      <color theme="1"/>
      <name val="Arial"/>
      <family val="2"/>
    </font>
    <font>
      <b/>
      <sz val="8"/>
      <color theme="1"/>
      <name val="Arial"/>
      <family val="2"/>
    </font>
    <font>
      <b/>
      <sz val="14"/>
      <color theme="0"/>
      <name val="Arial"/>
      <family val="2"/>
    </font>
    <font>
      <sz val="8"/>
      <color theme="1"/>
      <name val="Calibri"/>
      <family val="2"/>
      <scheme val="minor"/>
    </font>
    <font>
      <sz val="10"/>
      <color rgb="FF000000"/>
      <name val="Arial"/>
      <family val="2"/>
    </font>
    <font>
      <i/>
      <sz val="11"/>
      <color theme="1"/>
      <name val="Calibri"/>
      <family val="2"/>
      <scheme val="minor"/>
    </font>
    <font>
      <b/>
      <i/>
      <sz val="11"/>
      <color theme="1"/>
      <name val="Calibri"/>
      <family val="2"/>
      <scheme val="minor"/>
    </font>
    <font>
      <sz val="11"/>
      <color rgb="FFFF0000"/>
      <name val="Calibri"/>
      <family val="2"/>
      <scheme val="minor"/>
    </font>
  </fonts>
  <fills count="8">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theme="1"/>
        <bgColor indexed="64"/>
      </patternFill>
    </fill>
    <fill>
      <patternFill patternType="solid">
        <fgColor theme="0"/>
        <bgColor indexed="64"/>
      </patternFill>
    </fill>
    <fill>
      <patternFill patternType="solid">
        <fgColor rgb="FFFFFF00"/>
        <bgColor indexed="64"/>
      </patternFill>
    </fill>
  </fills>
  <borders count="1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B0F0"/>
      </left>
      <right style="thin">
        <color rgb="FF00B0F0"/>
      </right>
      <top style="thin">
        <color rgb="FF00B0F0"/>
      </top>
      <bottom/>
      <diagonal/>
    </border>
    <border>
      <left/>
      <right style="thin">
        <color indexed="64"/>
      </right>
      <top style="thin">
        <color indexed="64"/>
      </top>
      <bottom/>
      <diagonal/>
    </border>
  </borders>
  <cellStyleXfs count="35">
    <xf numFmtId="0" fontId="0" fillId="0" borderId="0"/>
    <xf numFmtId="0" fontId="6" fillId="0" borderId="0" applyNumberForma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38" fontId="8" fillId="2"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3" borderId="3" applyNumberFormat="0" applyBorder="0" applyAlignment="0" applyProtection="0"/>
    <xf numFmtId="0" fontId="10" fillId="0" borderId="0" applyNumberFormat="0" applyFill="0" applyBorder="0" applyProtection="0"/>
    <xf numFmtId="164" fontId="11" fillId="0" borderId="0"/>
    <xf numFmtId="0" fontId="7" fillId="0" borderId="0"/>
    <xf numFmtId="0" fontId="6" fillId="0" borderId="0"/>
    <xf numFmtId="0" fontId="14" fillId="0" borderId="0"/>
    <xf numFmtId="0" fontId="6" fillId="0" borderId="0"/>
    <xf numFmtId="10" fontId="6" fillId="0" borderId="0" applyFont="0" applyFill="0" applyBorder="0" applyAlignment="0" applyProtection="0"/>
    <xf numFmtId="0" fontId="6" fillId="0" borderId="0" applyNumberFormat="0" applyFill="0" applyBorder="0" applyAlignment="0" applyProtection="0"/>
    <xf numFmtId="8" fontId="12"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1" fillId="0" borderId="0" applyFont="0" applyFill="0" applyBorder="0" applyAlignment="0" applyProtection="0"/>
    <xf numFmtId="44" fontId="1" fillId="0" borderId="0" applyFont="0" applyFill="0" applyBorder="0" applyAlignment="0" applyProtection="0"/>
    <xf numFmtId="9" fontId="13" fillId="0" borderId="0" applyFont="0" applyFill="0" applyBorder="0" applyAlignment="0" applyProtection="0"/>
  </cellStyleXfs>
  <cellXfs count="163">
    <xf numFmtId="0" fontId="0" fillId="0" borderId="0" xfId="0"/>
    <xf numFmtId="0" fontId="0" fillId="0" borderId="0" xfId="0" applyBorder="1"/>
    <xf numFmtId="0" fontId="0" fillId="0" borderId="0" xfId="0" applyAlignment="1">
      <alignment wrapText="1"/>
    </xf>
    <xf numFmtId="0" fontId="3" fillId="0" borderId="0" xfId="0" applyFont="1"/>
    <xf numFmtId="0" fontId="4" fillId="2" borderId="3" xfId="0" applyFont="1" applyFill="1" applyBorder="1"/>
    <xf numFmtId="0" fontId="0" fillId="4" borderId="3" xfId="0" applyFill="1" applyBorder="1" applyProtection="1">
      <protection locked="0"/>
    </xf>
    <xf numFmtId="0" fontId="5" fillId="0" borderId="0" xfId="0" applyFont="1"/>
    <xf numFmtId="3" fontId="0" fillId="4" borderId="3" xfId="0" applyNumberFormat="1" applyFill="1" applyBorder="1" applyProtection="1">
      <protection locked="0"/>
    </xf>
    <xf numFmtId="0" fontId="4" fillId="2" borderId="3" xfId="0" applyFont="1" applyFill="1" applyBorder="1" applyAlignment="1">
      <alignment wrapText="1"/>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0" borderId="0" xfId="0" applyFont="1" applyAlignment="1">
      <alignment horizontal="center" vertical="center" wrapText="1"/>
    </xf>
    <xf numFmtId="0" fontId="0" fillId="4" borderId="3" xfId="0" applyFill="1" applyBorder="1" applyAlignment="1" applyProtection="1">
      <alignment wrapText="1"/>
      <protection locked="0"/>
    </xf>
    <xf numFmtId="0" fontId="3" fillId="0" borderId="0" xfId="0" applyFont="1" applyAlignment="1"/>
    <xf numFmtId="0" fontId="16" fillId="4" borderId="3" xfId="0" applyFont="1" applyFill="1" applyBorder="1" applyProtection="1">
      <protection locked="0"/>
    </xf>
    <xf numFmtId="44" fontId="1" fillId="4" borderId="3" xfId="4" applyFont="1" applyFill="1" applyBorder="1" applyAlignment="1" applyProtection="1">
      <alignment wrapText="1"/>
      <protection locked="0"/>
    </xf>
    <xf numFmtId="44" fontId="1" fillId="4" borderId="3" xfId="4" applyFont="1" applyFill="1" applyBorder="1" applyProtection="1">
      <protection locked="0"/>
    </xf>
    <xf numFmtId="44" fontId="1" fillId="0" borderId="0" xfId="4" applyFont="1"/>
    <xf numFmtId="44" fontId="13" fillId="4" borderId="3" xfId="4" applyFont="1" applyFill="1" applyBorder="1" applyProtection="1">
      <protection locked="0"/>
    </xf>
    <xf numFmtId="44" fontId="13" fillId="4" borderId="3" xfId="4" applyFont="1" applyFill="1" applyBorder="1" applyAlignment="1" applyProtection="1">
      <alignment wrapText="1"/>
      <protection locked="0"/>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0" fillId="0" borderId="3" xfId="0" applyBorder="1"/>
    <xf numFmtId="0" fontId="17" fillId="0" borderId="0" xfId="0" applyFont="1"/>
    <xf numFmtId="0" fontId="0" fillId="4" borderId="3" xfId="0" applyFill="1" applyBorder="1" applyAlignment="1" applyProtection="1">
      <protection locked="0"/>
    </xf>
    <xf numFmtId="0" fontId="15" fillId="0" borderId="0" xfId="0" applyFont="1"/>
    <xf numFmtId="0" fontId="4" fillId="2" borderId="3" xfId="0" applyFont="1" applyFill="1" applyBorder="1" applyAlignment="1">
      <alignment horizontal="center" vertical="center" wrapText="1"/>
    </xf>
    <xf numFmtId="0" fontId="15" fillId="0" borderId="2" xfId="0" applyFont="1" applyBorder="1" applyAlignment="1">
      <alignment horizontal="left"/>
    </xf>
    <xf numFmtId="0" fontId="0" fillId="0" borderId="0" xfId="0" applyFill="1"/>
    <xf numFmtId="0" fontId="0" fillId="0" borderId="5" xfId="0" applyFill="1" applyBorder="1" applyAlignment="1">
      <alignment horizontal="left" vertical="center" wrapText="1"/>
    </xf>
    <xf numFmtId="165" fontId="1" fillId="4" borderId="3" xfId="4" applyNumberFormat="1" applyFont="1" applyFill="1" applyBorder="1" applyAlignment="1" applyProtection="1">
      <alignment wrapText="1"/>
      <protection locked="0"/>
    </xf>
    <xf numFmtId="165" fontId="1" fillId="4" borderId="3" xfId="4" applyNumberFormat="1" applyFont="1" applyFill="1" applyBorder="1" applyProtection="1">
      <protection locked="0"/>
    </xf>
    <xf numFmtId="37" fontId="1" fillId="4" borderId="3" xfId="4" applyNumberFormat="1" applyFont="1" applyFill="1" applyBorder="1" applyProtection="1">
      <protection locked="0"/>
    </xf>
    <xf numFmtId="2" fontId="0" fillId="0" borderId="0" xfId="0" applyNumberFormat="1"/>
    <xf numFmtId="2" fontId="4" fillId="2" borderId="3" xfId="0" applyNumberFormat="1" applyFont="1" applyFill="1" applyBorder="1" applyAlignment="1">
      <alignment horizontal="center" vertical="center" wrapText="1"/>
    </xf>
    <xf numFmtId="2" fontId="1" fillId="4" borderId="3" xfId="4" applyNumberFormat="1" applyFont="1" applyFill="1" applyBorder="1" applyProtection="1">
      <protection locked="0"/>
    </xf>
    <xf numFmtId="2" fontId="1" fillId="0" borderId="0" xfId="4" applyNumberFormat="1" applyFont="1"/>
    <xf numFmtId="2" fontId="13" fillId="4" borderId="3" xfId="4" applyNumberFormat="1" applyFont="1" applyFill="1" applyBorder="1" applyAlignment="1" applyProtection="1">
      <alignment wrapText="1"/>
      <protection locked="0"/>
    </xf>
    <xf numFmtId="2" fontId="0" fillId="0" borderId="3" xfId="0" applyNumberFormat="1" applyBorder="1"/>
    <xf numFmtId="2" fontId="0" fillId="0" borderId="0" xfId="0" applyNumberFormat="1" applyBorder="1"/>
    <xf numFmtId="0" fontId="18" fillId="2" borderId="3" xfId="0" applyFont="1" applyFill="1" applyBorder="1" applyAlignment="1">
      <alignment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0" borderId="0" xfId="0" applyFont="1" applyFill="1"/>
    <xf numFmtId="0" fontId="15" fillId="0" borderId="4" xfId="0" applyFont="1" applyFill="1" applyBorder="1" applyAlignment="1">
      <alignment horizontal="left" vertical="center" wrapText="1"/>
    </xf>
    <xf numFmtId="0" fontId="0" fillId="0" borderId="0" xfId="0" applyFill="1" applyBorder="1" applyAlignment="1" applyProtection="1">
      <alignment wrapText="1"/>
      <protection locked="0"/>
    </xf>
    <xf numFmtId="44" fontId="1" fillId="0" borderId="0" xfId="4" applyFont="1" applyFill="1" applyBorder="1" applyProtection="1">
      <protection locked="0"/>
    </xf>
    <xf numFmtId="2" fontId="1" fillId="0" borderId="0" xfId="4" applyNumberFormat="1" applyFont="1" applyFill="1" applyBorder="1" applyProtection="1">
      <protection locked="0"/>
    </xf>
    <xf numFmtId="8" fontId="1" fillId="4" borderId="3" xfId="4" applyNumberFormat="1" applyFont="1" applyFill="1" applyBorder="1" applyProtection="1">
      <protection locked="0"/>
    </xf>
    <xf numFmtId="0" fontId="19" fillId="2" borderId="3" xfId="0" applyFont="1" applyFill="1" applyBorder="1" applyAlignment="1">
      <alignment wrapText="1"/>
    </xf>
    <xf numFmtId="8" fontId="1" fillId="0" borderId="0" xfId="4" applyNumberFormat="1" applyFont="1" applyFill="1" applyBorder="1" applyProtection="1">
      <protection locked="0"/>
    </xf>
    <xf numFmtId="0" fontId="4" fillId="0" borderId="3" xfId="0" applyFont="1" applyFill="1" applyBorder="1"/>
    <xf numFmtId="0" fontId="0" fillId="0" borderId="3" xfId="0" applyFill="1" applyBorder="1" applyProtection="1">
      <protection locked="0"/>
    </xf>
    <xf numFmtId="0" fontId="0" fillId="0" borderId="0" xfId="0" applyFill="1" applyBorder="1"/>
    <xf numFmtId="166" fontId="1" fillId="4" borderId="3" xfId="4" applyNumberFormat="1" applyFont="1" applyFill="1" applyBorder="1" applyAlignment="1" applyProtection="1">
      <alignment wrapText="1"/>
      <protection locked="0"/>
    </xf>
    <xf numFmtId="166" fontId="1" fillId="4" borderId="3" xfId="4" applyNumberFormat="1" applyFont="1" applyFill="1" applyBorder="1" applyProtection="1">
      <protection locked="0"/>
    </xf>
    <xf numFmtId="0" fontId="4" fillId="2" borderId="5" xfId="0" applyFont="1" applyFill="1" applyBorder="1" applyAlignment="1">
      <alignment horizontal="center"/>
    </xf>
    <xf numFmtId="0" fontId="0" fillId="0" borderId="0" xfId="0" applyAlignment="1">
      <alignment vertical="top"/>
    </xf>
    <xf numFmtId="0" fontId="0" fillId="0" borderId="0" xfId="0" applyBorder="1" applyAlignment="1">
      <alignment vertical="top"/>
    </xf>
    <xf numFmtId="0" fontId="4" fillId="0" borderId="0" xfId="0" applyFont="1" applyAlignment="1">
      <alignment horizontal="center" vertical="top"/>
    </xf>
    <xf numFmtId="0" fontId="4" fillId="2" borderId="3" xfId="0" applyFont="1" applyFill="1" applyBorder="1" applyAlignment="1">
      <alignment horizontal="center" vertical="top" wrapText="1"/>
    </xf>
    <xf numFmtId="167" fontId="4" fillId="2" borderId="3" xfId="0" applyNumberFormat="1" applyFont="1" applyFill="1" applyBorder="1" applyAlignment="1">
      <alignment horizontal="center" vertical="center" wrapText="1"/>
    </xf>
    <xf numFmtId="0" fontId="0" fillId="4" borderId="3" xfId="0" applyFill="1" applyBorder="1" applyAlignment="1" applyProtection="1">
      <alignment vertical="top" wrapText="1"/>
      <protection locked="0"/>
    </xf>
    <xf numFmtId="10" fontId="1" fillId="4" borderId="3" xfId="4" applyNumberFormat="1" applyFont="1" applyFill="1" applyBorder="1" applyProtection="1">
      <protection locked="0"/>
    </xf>
    <xf numFmtId="9" fontId="1" fillId="4" borderId="3" xfId="4" applyNumberFormat="1" applyFont="1" applyFill="1" applyBorder="1" applyProtection="1">
      <protection locked="0"/>
    </xf>
    <xf numFmtId="0" fontId="0" fillId="4" borderId="3" xfId="0" applyFill="1" applyBorder="1" applyAlignment="1" applyProtection="1">
      <alignment horizontal="left" vertical="top" wrapText="1"/>
      <protection locked="0"/>
    </xf>
    <xf numFmtId="44" fontId="0" fillId="4" borderId="3" xfId="0" applyNumberFormat="1" applyFill="1" applyBorder="1" applyAlignment="1" applyProtection="1">
      <alignment vertical="top" wrapText="1"/>
      <protection locked="0"/>
    </xf>
    <xf numFmtId="0" fontId="0" fillId="4" borderId="3" xfId="0" applyFill="1" applyBorder="1" applyAlignment="1" applyProtection="1">
      <alignment vertical="top"/>
      <protection locked="0"/>
    </xf>
    <xf numFmtId="9" fontId="13" fillId="4" borderId="3" xfId="4" applyNumberFormat="1" applyFont="1" applyFill="1" applyBorder="1" applyAlignment="1" applyProtection="1">
      <alignment wrapText="1"/>
      <protection locked="0"/>
    </xf>
    <xf numFmtId="0" fontId="0" fillId="0" borderId="3" xfId="0" applyBorder="1" applyAlignment="1">
      <alignment vertical="top"/>
    </xf>
    <xf numFmtId="44" fontId="0" fillId="0" borderId="3" xfId="0" applyNumberFormat="1" applyBorder="1"/>
    <xf numFmtId="9" fontId="0" fillId="0" borderId="3" xfId="0" applyNumberFormat="1" applyBorder="1"/>
    <xf numFmtId="44" fontId="1" fillId="0" borderId="3" xfId="4" applyFont="1" applyFill="1" applyBorder="1" applyProtection="1">
      <protection locked="0"/>
    </xf>
    <xf numFmtId="9" fontId="1" fillId="4" borderId="3" xfId="4" applyNumberFormat="1" applyFont="1" applyFill="1" applyBorder="1" applyAlignment="1" applyProtection="1">
      <alignment horizontal="center" vertical="center" wrapText="1"/>
      <protection locked="0"/>
    </xf>
    <xf numFmtId="44" fontId="1" fillId="0" borderId="3" xfId="4" applyNumberFormat="1" applyFont="1" applyFill="1" applyBorder="1" applyProtection="1">
      <protection locked="0"/>
    </xf>
    <xf numFmtId="44" fontId="1" fillId="4" borderId="6" xfId="4" applyFont="1" applyFill="1" applyBorder="1" applyAlignment="1" applyProtection="1">
      <alignment horizontal="center" vertical="center" wrapText="1"/>
      <protection locked="0"/>
    </xf>
    <xf numFmtId="44" fontId="1" fillId="4" borderId="3" xfId="4" applyNumberFormat="1" applyFont="1" applyFill="1" applyBorder="1" applyProtection="1">
      <protection locked="0"/>
    </xf>
    <xf numFmtId="0" fontId="23" fillId="0" borderId="0" xfId="0" applyFont="1" applyAlignment="1" applyProtection="1">
      <alignment horizontal="center" wrapText="1"/>
      <protection locked="0"/>
    </xf>
    <xf numFmtId="0" fontId="24" fillId="0" borderId="0" xfId="0" applyFont="1" applyAlignment="1" applyProtection="1">
      <alignment wrapText="1"/>
      <protection locked="0"/>
    </xf>
    <xf numFmtId="0" fontId="23" fillId="0" borderId="0" xfId="0" applyFont="1" applyAlignment="1" applyProtection="1">
      <alignment wrapText="1"/>
      <protection locked="0"/>
    </xf>
    <xf numFmtId="0" fontId="25" fillId="0" borderId="9" xfId="0" applyFont="1" applyBorder="1" applyAlignment="1" applyProtection="1">
      <alignment vertical="center" wrapText="1"/>
      <protection locked="0"/>
    </xf>
    <xf numFmtId="0" fontId="26" fillId="5" borderId="3" xfId="0" applyFont="1" applyFill="1" applyBorder="1" applyAlignment="1" applyProtection="1">
      <alignment horizontal="center" vertical="center" wrapText="1"/>
      <protection locked="0"/>
    </xf>
    <xf numFmtId="0" fontId="26" fillId="5" borderId="3" xfId="0" applyFont="1" applyFill="1" applyBorder="1" applyAlignment="1">
      <alignment horizontal="center" vertical="center" wrapText="1"/>
    </xf>
    <xf numFmtId="0" fontId="0" fillId="0" borderId="3" xfId="0" applyFont="1" applyBorder="1"/>
    <xf numFmtId="0" fontId="0" fillId="0" borderId="3" xfId="0" applyFont="1" applyBorder="1" applyAlignment="1">
      <alignment horizontal="left" vertical="top"/>
    </xf>
    <xf numFmtId="0" fontId="27" fillId="0" borderId="3" xfId="0" applyFont="1" applyBorder="1" applyAlignment="1">
      <alignment horizontal="left" vertical="top" wrapText="1"/>
    </xf>
    <xf numFmtId="44" fontId="13" fillId="0" borderId="3" xfId="4" applyFont="1" applyBorder="1"/>
    <xf numFmtId="9" fontId="13" fillId="0" borderId="3" xfId="4" applyNumberFormat="1" applyFont="1" applyBorder="1"/>
    <xf numFmtId="44" fontId="0" fillId="0" borderId="3" xfId="0" applyNumberFormat="1" applyFont="1" applyBorder="1"/>
    <xf numFmtId="0" fontId="0" fillId="0" borderId="3" xfId="0" applyFont="1" applyBorder="1" applyAlignment="1">
      <alignment vertical="top"/>
    </xf>
    <xf numFmtId="0" fontId="27" fillId="0" borderId="3" xfId="0" applyFont="1" applyBorder="1" applyAlignment="1">
      <alignment vertical="top" wrapText="1"/>
    </xf>
    <xf numFmtId="0" fontId="0" fillId="0" borderId="3" xfId="0" applyFont="1" applyBorder="1" applyAlignment="1">
      <alignment horizontal="left" vertical="top" wrapText="1"/>
    </xf>
    <xf numFmtId="0" fontId="0" fillId="0" borderId="3" xfId="0" applyFont="1" applyBorder="1" applyAlignment="1">
      <alignment horizontal="center"/>
    </xf>
    <xf numFmtId="0" fontId="0" fillId="6" borderId="3" xfId="0" applyFont="1" applyFill="1" applyBorder="1"/>
    <xf numFmtId="0" fontId="0" fillId="0" borderId="3" xfId="0" applyFont="1" applyFill="1" applyBorder="1"/>
    <xf numFmtId="0" fontId="28" fillId="0" borderId="3" xfId="0" applyFont="1" applyBorder="1" applyAlignment="1">
      <alignment horizontal="left" vertical="top" wrapText="1"/>
    </xf>
    <xf numFmtId="0" fontId="0" fillId="0" borderId="3" xfId="0" applyFont="1" applyFill="1" applyBorder="1" applyAlignment="1">
      <alignment horizontal="left" vertical="top" wrapText="1"/>
    </xf>
    <xf numFmtId="0" fontId="0" fillId="0" borderId="3" xfId="0" applyFont="1" applyBorder="1" applyAlignment="1">
      <alignment wrapText="1"/>
    </xf>
    <xf numFmtId="0" fontId="28" fillId="0" borderId="3" xfId="0" applyFont="1" applyBorder="1" applyAlignment="1">
      <alignment vertical="center" wrapText="1"/>
    </xf>
    <xf numFmtId="43" fontId="28" fillId="0" borderId="3" xfId="0" applyNumberFormat="1" applyFont="1" applyBorder="1" applyAlignment="1">
      <alignment horizontal="right" vertical="center" wrapText="1"/>
    </xf>
    <xf numFmtId="168" fontId="28" fillId="0" borderId="3" xfId="0" applyNumberFormat="1" applyFont="1" applyBorder="1" applyAlignment="1">
      <alignment horizontal="right" vertical="center" wrapText="1"/>
    </xf>
    <xf numFmtId="169" fontId="28" fillId="0" borderId="3" xfId="0" applyNumberFormat="1" applyFont="1" applyBorder="1" applyAlignment="1">
      <alignment horizontal="right" vertical="center" wrapText="1"/>
    </xf>
    <xf numFmtId="9" fontId="28" fillId="0" borderId="3" xfId="0" applyNumberFormat="1" applyFont="1" applyBorder="1" applyAlignment="1">
      <alignment horizontal="right" vertical="center" wrapText="1"/>
    </xf>
    <xf numFmtId="0" fontId="4" fillId="2" borderId="3" xfId="0" applyFont="1" applyFill="1" applyBorder="1" applyAlignment="1">
      <alignment horizontal="centerContinuous"/>
    </xf>
    <xf numFmtId="0" fontId="4" fillId="2" borderId="10" xfId="0" applyFont="1" applyFill="1" applyBorder="1" applyAlignment="1">
      <alignment horizontal="center"/>
    </xf>
    <xf numFmtId="0" fontId="4" fillId="2" borderId="6" xfId="0" applyFont="1" applyFill="1" applyBorder="1" applyAlignment="1">
      <alignment horizontal="centerContinuous"/>
    </xf>
    <xf numFmtId="44" fontId="4" fillId="0" borderId="5" xfId="4" applyFont="1" applyFill="1" applyBorder="1" applyProtection="1">
      <protection locked="0"/>
    </xf>
    <xf numFmtId="44" fontId="1" fillId="0" borderId="5" xfId="4" applyFont="1" applyFill="1" applyBorder="1" applyProtection="1">
      <protection locked="0"/>
    </xf>
    <xf numFmtId="44" fontId="4" fillId="4" borderId="3" xfId="4" applyFont="1" applyFill="1" applyBorder="1" applyProtection="1">
      <protection locked="0"/>
    </xf>
    <xf numFmtId="0" fontId="29" fillId="0" borderId="0" xfId="0" applyFont="1"/>
    <xf numFmtId="9" fontId="1" fillId="4" borderId="3" xfId="34" applyFont="1" applyFill="1" applyBorder="1" applyProtection="1">
      <protection locked="0"/>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31" fillId="7" borderId="0" xfId="0" applyFont="1" applyFill="1" applyBorder="1"/>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0" fillId="0" borderId="5" xfId="0" applyFill="1" applyBorder="1" applyAlignment="1">
      <alignment horizontal="left" vertical="center" wrapText="1"/>
    </xf>
    <xf numFmtId="8" fontId="1" fillId="0" borderId="3" xfId="4" applyNumberFormat="1" applyFont="1" applyFill="1" applyBorder="1" applyProtection="1">
      <protection locked="0"/>
    </xf>
    <xf numFmtId="0" fontId="31" fillId="0" borderId="0" xfId="0" applyFont="1" applyFill="1" applyBorder="1"/>
    <xf numFmtId="44" fontId="0" fillId="0" borderId="0" xfId="0" applyNumberFormat="1"/>
    <xf numFmtId="44" fontId="1" fillId="0" borderId="0" xfId="4" applyFont="1" applyFill="1" applyBorder="1" applyAlignment="1" applyProtection="1">
      <alignment wrapText="1"/>
      <protection locked="0"/>
    </xf>
    <xf numFmtId="0" fontId="15" fillId="0" borderId="0" xfId="0" applyFont="1" applyBorder="1" applyAlignment="1">
      <alignment horizontal="left"/>
    </xf>
    <xf numFmtId="0" fontId="15" fillId="0" borderId="2" xfId="0" applyFont="1" applyFill="1" applyBorder="1" applyAlignment="1">
      <alignment horizontal="left" vertical="center" wrapText="1"/>
    </xf>
    <xf numFmtId="0" fontId="0" fillId="0" borderId="2" xfId="0" applyFill="1" applyBorder="1" applyAlignment="1">
      <alignment horizontal="left" vertical="center" wrapText="1"/>
    </xf>
    <xf numFmtId="0" fontId="0" fillId="0" borderId="2" xfId="0" applyFill="1" applyBorder="1" applyAlignment="1" applyProtection="1">
      <alignment wrapText="1"/>
      <protection locked="0"/>
    </xf>
    <xf numFmtId="44" fontId="1" fillId="0" borderId="2" xfId="4" applyFont="1" applyFill="1" applyBorder="1" applyProtection="1">
      <protection locked="0"/>
    </xf>
    <xf numFmtId="2" fontId="1" fillId="0" borderId="2" xfId="4" applyNumberFormat="1" applyFont="1" applyFill="1" applyBorder="1" applyProtection="1">
      <protection locked="0"/>
    </xf>
    <xf numFmtId="8" fontId="1" fillId="0" borderId="2" xfId="4" applyNumberFormat="1" applyFont="1" applyFill="1" applyBorder="1" applyProtection="1">
      <protection locked="0"/>
    </xf>
    <xf numFmtId="0" fontId="20" fillId="0" borderId="0" xfId="0" applyFont="1" applyAlignment="1" applyProtection="1">
      <alignment horizontal="center" wrapText="1"/>
      <protection locked="0"/>
    </xf>
    <xf numFmtId="14" fontId="21" fillId="0" borderId="0" xfId="0" applyNumberFormat="1" applyFont="1" applyAlignment="1" applyProtection="1">
      <alignment horizontal="center" wrapText="1"/>
      <protection locked="0"/>
    </xf>
    <xf numFmtId="0" fontId="21" fillId="0" borderId="0" xfId="0" applyFont="1" applyAlignment="1" applyProtection="1">
      <alignment horizontal="center" wrapText="1"/>
      <protection locked="0"/>
    </xf>
    <xf numFmtId="0" fontId="22" fillId="0" borderId="0" xfId="0" applyFont="1" applyAlignment="1" applyProtection="1">
      <alignment horizontal="center" wrapText="1"/>
      <protection locked="0"/>
    </xf>
    <xf numFmtId="0" fontId="15" fillId="0" borderId="4" xfId="0" applyFont="1" applyBorder="1" applyAlignment="1">
      <alignment horizontal="left" vertical="center" wrapText="1"/>
    </xf>
    <xf numFmtId="0" fontId="0" fillId="0" borderId="5" xfId="0" applyBorder="1" applyAlignment="1">
      <alignment horizontal="left" vertical="center" wrapText="1"/>
    </xf>
    <xf numFmtId="0" fontId="15" fillId="0" borderId="4" xfId="0" applyFont="1" applyBorder="1" applyAlignment="1">
      <alignment horizontal="left"/>
    </xf>
    <xf numFmtId="0" fontId="15" fillId="0" borderId="5" xfId="0" applyFont="1" applyBorder="1" applyAlignment="1">
      <alignment horizontal="left"/>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15" fillId="0" borderId="2" xfId="0" applyFont="1" applyBorder="1" applyAlignment="1">
      <alignment horizontal="left"/>
    </xf>
    <xf numFmtId="0" fontId="15" fillId="0" borderId="3" xfId="0" applyFont="1" applyBorder="1" applyAlignment="1">
      <alignment horizontal="left"/>
    </xf>
    <xf numFmtId="0" fontId="0" fillId="0" borderId="4" xfId="0" applyFill="1" applyBorder="1" applyAlignment="1">
      <alignment horizontal="left" vertical="center" wrapText="1"/>
    </xf>
    <xf numFmtId="0" fontId="0" fillId="0" borderId="5" xfId="0" applyFill="1" applyBorder="1" applyAlignment="1">
      <alignment horizontal="left" vertical="center" wrapText="1"/>
    </xf>
    <xf numFmtId="0" fontId="15" fillId="0" borderId="4"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2" borderId="5" xfId="0" applyFont="1" applyFill="1" applyBorder="1" applyAlignment="1">
      <alignment horizontal="center"/>
    </xf>
    <xf numFmtId="0" fontId="4" fillId="2" borderId="6" xfId="0" applyFont="1" applyFill="1" applyBorder="1" applyAlignment="1">
      <alignment horizont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0" fillId="0" borderId="2" xfId="0" applyFont="1" applyFill="1" applyBorder="1" applyAlignment="1">
      <alignment horizontal="left"/>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15" fillId="0" borderId="2" xfId="0" applyFont="1" applyFill="1" applyBorder="1" applyAlignment="1">
      <alignment horizontal="left"/>
    </xf>
    <xf numFmtId="0" fontId="15" fillId="0" borderId="4" xfId="0" applyFont="1" applyBorder="1" applyAlignment="1">
      <alignment horizontal="left" vertical="center"/>
    </xf>
    <xf numFmtId="0" fontId="0" fillId="0" borderId="5" xfId="0" applyBorder="1" applyAlignment="1">
      <alignment horizontal="left" vertical="center"/>
    </xf>
    <xf numFmtId="0" fontId="0" fillId="0" borderId="0" xfId="0" applyAlignment="1">
      <alignment horizontal="center"/>
    </xf>
    <xf numFmtId="44" fontId="1" fillId="4" borderId="6" xfId="4" applyFont="1" applyFill="1" applyBorder="1" applyAlignment="1" applyProtection="1">
      <alignment horizontal="center" vertical="center" wrapText="1"/>
      <protection locked="0"/>
    </xf>
    <xf numFmtId="44" fontId="1" fillId="4" borderId="7" xfId="4" applyFont="1" applyFill="1" applyBorder="1" applyAlignment="1" applyProtection="1">
      <alignment horizontal="center" vertical="center" wrapText="1"/>
      <protection locked="0"/>
    </xf>
    <xf numFmtId="44" fontId="1" fillId="4" borderId="8" xfId="4" applyFont="1" applyFill="1" applyBorder="1" applyAlignment="1" applyProtection="1">
      <alignment horizontal="center" vertical="center" wrapText="1"/>
      <protection locked="0"/>
    </xf>
  </cellXfs>
  <cellStyles count="35">
    <cellStyle name="=C:\WINDOWS\SYSTEM32\COMMAND.COM" xfId="1" xr:uid="{00000000-0005-0000-0000-000000000000}"/>
    <cellStyle name="Comma 2" xfId="2" xr:uid="{00000000-0005-0000-0000-000001000000}"/>
    <cellStyle name="Comma 3" xfId="3" xr:uid="{00000000-0005-0000-0000-000002000000}"/>
    <cellStyle name="Comma 3 2" xfId="32" xr:uid="{00000000-0005-0000-0000-000003000000}"/>
    <cellStyle name="Currency" xfId="4" builtinId="4"/>
    <cellStyle name="Currency 2" xfId="5" xr:uid="{00000000-0005-0000-0000-000005000000}"/>
    <cellStyle name="Currency 3" xfId="6" xr:uid="{00000000-0005-0000-0000-000006000000}"/>
    <cellStyle name="Currency 3 2" xfId="33" xr:uid="{00000000-0005-0000-0000-000007000000}"/>
    <cellStyle name="Currency 4" xfId="7" xr:uid="{00000000-0005-0000-0000-000008000000}"/>
    <cellStyle name="Currency 5" xfId="8" xr:uid="{00000000-0005-0000-0000-000009000000}"/>
    <cellStyle name="Grey" xfId="9" xr:uid="{00000000-0005-0000-0000-00000A000000}"/>
    <cellStyle name="Header1" xfId="10" xr:uid="{00000000-0005-0000-0000-00000B000000}"/>
    <cellStyle name="Header2" xfId="11" xr:uid="{00000000-0005-0000-0000-00000C000000}"/>
    <cellStyle name="Input [yellow]" xfId="12" xr:uid="{00000000-0005-0000-0000-00000D000000}"/>
    <cellStyle name="Name" xfId="13" xr:uid="{00000000-0005-0000-0000-00000E000000}"/>
    <cellStyle name="Normal" xfId="0" builtinId="0"/>
    <cellStyle name="Normal - Style1" xfId="14" xr:uid="{00000000-0005-0000-0000-000010000000}"/>
    <cellStyle name="Normal 10" xfId="27" xr:uid="{00000000-0005-0000-0000-000011000000}"/>
    <cellStyle name="Normal 11" xfId="28" xr:uid="{00000000-0005-0000-0000-000012000000}"/>
    <cellStyle name="Normal 12" xfId="29" xr:uid="{00000000-0005-0000-0000-000013000000}"/>
    <cellStyle name="Normal 13" xfId="30" xr:uid="{00000000-0005-0000-0000-000014000000}"/>
    <cellStyle name="Normal 14" xfId="31" xr:uid="{00000000-0005-0000-0000-000015000000}"/>
    <cellStyle name="Normal 2" xfId="15" xr:uid="{00000000-0005-0000-0000-000016000000}"/>
    <cellStyle name="Normal 3" xfId="16" xr:uid="{00000000-0005-0000-0000-000017000000}"/>
    <cellStyle name="Normal 3 3" xfId="17" xr:uid="{00000000-0005-0000-0000-000018000000}"/>
    <cellStyle name="Normal 4" xfId="18" xr:uid="{00000000-0005-0000-0000-000019000000}"/>
    <cellStyle name="Normal 5" xfId="22" xr:uid="{00000000-0005-0000-0000-00001A000000}"/>
    <cellStyle name="Normal 6" xfId="23" xr:uid="{00000000-0005-0000-0000-00001B000000}"/>
    <cellStyle name="Normal 7" xfId="24" xr:uid="{00000000-0005-0000-0000-00001C000000}"/>
    <cellStyle name="Normal 8" xfId="25" xr:uid="{00000000-0005-0000-0000-00001D000000}"/>
    <cellStyle name="Normal 9" xfId="26" xr:uid="{00000000-0005-0000-0000-00001E000000}"/>
    <cellStyle name="Percent" xfId="34" builtinId="5"/>
    <cellStyle name="Percent [2]" xfId="19" xr:uid="{00000000-0005-0000-0000-00001F000000}"/>
    <cellStyle name="標準_~9654300" xfId="20" xr:uid="{00000000-0005-0000-0000-000020000000}"/>
    <cellStyle name="通貨 [0.00]_Price Data 2006-9-1 SFP" xfId="21" xr:uid="{00000000-0005-0000-0000-00002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2:J54"/>
  <sheetViews>
    <sheetView workbookViewId="0">
      <selection activeCell="A2" sqref="A2:J2"/>
    </sheetView>
  </sheetViews>
  <sheetFormatPr defaultColWidth="8.85546875" defaultRowHeight="15"/>
  <cols>
    <col min="1" max="1" width="22" customWidth="1"/>
    <col min="2" max="2" width="39.140625" customWidth="1"/>
    <col min="3" max="3" width="41.5703125" customWidth="1"/>
    <col min="4" max="4" width="56.42578125" customWidth="1"/>
    <col min="5" max="5" width="22.42578125" customWidth="1"/>
    <col min="6" max="7" width="17.85546875" customWidth="1"/>
    <col min="8" max="8" width="14.140625" customWidth="1"/>
    <col min="10" max="10" width="17.42578125" customWidth="1"/>
  </cols>
  <sheetData>
    <row r="2" spans="1:10" ht="45">
      <c r="A2" s="130" t="s">
        <v>905</v>
      </c>
      <c r="B2" s="130"/>
      <c r="C2" s="130"/>
      <c r="D2" s="130"/>
      <c r="E2" s="130"/>
      <c r="F2" s="130"/>
      <c r="G2" s="130"/>
      <c r="H2" s="130"/>
      <c r="I2" s="130"/>
      <c r="J2" s="130"/>
    </row>
    <row r="3" spans="1:10" ht="20.25">
      <c r="A3" s="131">
        <v>45064</v>
      </c>
      <c r="B3" s="132"/>
      <c r="C3" s="132"/>
      <c r="D3" s="132"/>
      <c r="E3" s="132"/>
      <c r="F3" s="132"/>
      <c r="G3" s="132"/>
      <c r="H3" s="132"/>
      <c r="I3" s="132"/>
      <c r="J3" s="132"/>
    </row>
    <row r="4" spans="1:10" ht="26.25">
      <c r="A4" s="133" t="s">
        <v>906</v>
      </c>
      <c r="B4" s="133"/>
      <c r="C4" s="133"/>
      <c r="D4" s="133"/>
      <c r="E4" s="133"/>
      <c r="F4" s="133"/>
      <c r="G4" s="133"/>
      <c r="H4" s="133"/>
      <c r="I4" s="133"/>
      <c r="J4" s="133"/>
    </row>
    <row r="5" spans="1:10" ht="26.25">
      <c r="A5" s="79"/>
      <c r="B5" s="80"/>
      <c r="C5" s="80" t="s">
        <v>907</v>
      </c>
      <c r="D5" s="81"/>
      <c r="E5" s="79"/>
      <c r="F5" s="79"/>
      <c r="G5" s="79"/>
      <c r="H5" s="79"/>
      <c r="I5" s="79"/>
      <c r="J5" s="81"/>
    </row>
    <row r="6" spans="1:10">
      <c r="A6" s="82"/>
      <c r="B6" s="82"/>
      <c r="C6" s="82"/>
      <c r="D6" s="82"/>
      <c r="E6" s="82"/>
      <c r="F6" s="82"/>
      <c r="G6" s="82"/>
      <c r="H6" s="82"/>
      <c r="I6" s="82"/>
      <c r="J6" s="82"/>
    </row>
    <row r="7" spans="1:10" ht="72">
      <c r="A7" s="83" t="s">
        <v>908</v>
      </c>
      <c r="B7" s="84" t="s">
        <v>909</v>
      </c>
      <c r="C7" s="84" t="s">
        <v>910</v>
      </c>
      <c r="D7" s="84" t="s">
        <v>911</v>
      </c>
      <c r="E7" s="84" t="s">
        <v>912</v>
      </c>
      <c r="F7" s="84" t="s">
        <v>8</v>
      </c>
      <c r="G7" s="84" t="s">
        <v>913</v>
      </c>
      <c r="H7" s="84" t="s">
        <v>914</v>
      </c>
    </row>
    <row r="8" spans="1:10" ht="42.6" customHeight="1">
      <c r="A8" s="85" t="s">
        <v>30</v>
      </c>
      <c r="B8" s="86" t="s">
        <v>915</v>
      </c>
      <c r="C8" s="86" t="s">
        <v>916</v>
      </c>
      <c r="D8" s="87" t="s">
        <v>917</v>
      </c>
      <c r="E8" s="85" t="s">
        <v>918</v>
      </c>
      <c r="F8" s="88">
        <v>7516.98</v>
      </c>
      <c r="G8" s="89">
        <v>0.05</v>
      </c>
      <c r="H8" s="90">
        <f>0.95*F8</f>
        <v>7141.1309999999994</v>
      </c>
    </row>
    <row r="9" spans="1:10" ht="22.5">
      <c r="A9" s="85" t="s">
        <v>30</v>
      </c>
      <c r="B9" s="86" t="s">
        <v>919</v>
      </c>
      <c r="C9" s="86" t="s">
        <v>920</v>
      </c>
      <c r="D9" s="87" t="s">
        <v>921</v>
      </c>
      <c r="E9" s="85" t="s">
        <v>922</v>
      </c>
      <c r="F9" s="88">
        <v>58.249200000000002</v>
      </c>
      <c r="G9" s="89">
        <v>0.05</v>
      </c>
      <c r="H9" s="90">
        <f>0.95*F9</f>
        <v>55.336739999999999</v>
      </c>
    </row>
    <row r="10" spans="1:10" ht="101.1" customHeight="1">
      <c r="A10" s="85" t="s">
        <v>30</v>
      </c>
      <c r="B10" s="91" t="s">
        <v>923</v>
      </c>
      <c r="C10" s="86" t="s">
        <v>924</v>
      </c>
      <c r="D10" s="92" t="s">
        <v>925</v>
      </c>
      <c r="E10" s="85" t="s">
        <v>922</v>
      </c>
      <c r="F10" s="88">
        <v>1.1792</v>
      </c>
      <c r="G10" s="89">
        <v>0.05</v>
      </c>
      <c r="H10" s="90">
        <f>0.95*F10</f>
        <v>1.1202399999999999</v>
      </c>
    </row>
    <row r="11" spans="1:10" ht="106.5" customHeight="1">
      <c r="A11" s="85" t="s">
        <v>30</v>
      </c>
      <c r="B11" s="91" t="s">
        <v>923</v>
      </c>
      <c r="C11" s="86" t="s">
        <v>926</v>
      </c>
      <c r="D11" s="92" t="s">
        <v>927</v>
      </c>
      <c r="E11" s="85" t="s">
        <v>922</v>
      </c>
      <c r="F11" s="88">
        <v>4.2054</v>
      </c>
      <c r="G11" s="89">
        <v>0.05</v>
      </c>
      <c r="H11" s="90">
        <f t="shared" ref="H11:H13" si="0">0.95*F11</f>
        <v>3.9951299999999996</v>
      </c>
    </row>
    <row r="12" spans="1:10" ht="156.6" customHeight="1">
      <c r="A12" s="85" t="s">
        <v>30</v>
      </c>
      <c r="B12" s="86" t="s">
        <v>928</v>
      </c>
      <c r="C12" s="86" t="s">
        <v>929</v>
      </c>
      <c r="D12" s="87" t="s">
        <v>930</v>
      </c>
      <c r="E12" s="85" t="s">
        <v>922</v>
      </c>
      <c r="F12" s="88">
        <v>1.1792</v>
      </c>
      <c r="G12" s="89">
        <v>0.05</v>
      </c>
      <c r="H12" s="90">
        <f t="shared" si="0"/>
        <v>1.1202399999999999</v>
      </c>
    </row>
    <row r="13" spans="1:10" ht="180">
      <c r="A13" s="85" t="s">
        <v>30</v>
      </c>
      <c r="B13" s="86" t="s">
        <v>931</v>
      </c>
      <c r="C13" s="93" t="s">
        <v>932</v>
      </c>
      <c r="D13" s="87" t="s">
        <v>933</v>
      </c>
      <c r="E13" s="85" t="s">
        <v>934</v>
      </c>
      <c r="F13" s="88">
        <v>2987.14</v>
      </c>
      <c r="G13" s="89">
        <v>0.05</v>
      </c>
      <c r="H13" s="90">
        <f t="shared" si="0"/>
        <v>2837.7829999999999</v>
      </c>
    </row>
    <row r="14" spans="1:10" ht="86.45" customHeight="1">
      <c r="A14" s="85" t="s">
        <v>30</v>
      </c>
      <c r="B14" s="86" t="s">
        <v>935</v>
      </c>
      <c r="C14" s="93" t="s">
        <v>936</v>
      </c>
      <c r="D14" s="87" t="s">
        <v>937</v>
      </c>
      <c r="E14" s="85" t="s">
        <v>938</v>
      </c>
      <c r="F14" s="88"/>
      <c r="G14" s="89">
        <v>0.05</v>
      </c>
      <c r="H14" s="85"/>
    </row>
    <row r="15" spans="1:10" ht="48.95" customHeight="1">
      <c r="A15" s="85" t="s">
        <v>30</v>
      </c>
      <c r="B15" s="91" t="s">
        <v>939</v>
      </c>
      <c r="C15" s="93" t="s">
        <v>940</v>
      </c>
      <c r="D15" s="87" t="s">
        <v>941</v>
      </c>
      <c r="E15" s="85" t="s">
        <v>942</v>
      </c>
      <c r="F15" s="88">
        <v>0.87780000000000002</v>
      </c>
      <c r="G15" s="89">
        <v>0.05</v>
      </c>
      <c r="H15" s="90">
        <f t="shared" ref="H15:H24" si="1">0.95*F15</f>
        <v>0.83390999999999993</v>
      </c>
    </row>
    <row r="16" spans="1:10" ht="47.45" customHeight="1">
      <c r="A16" s="85" t="s">
        <v>30</v>
      </c>
      <c r="B16" s="91" t="s">
        <v>939</v>
      </c>
      <c r="C16" s="93" t="s">
        <v>943</v>
      </c>
      <c r="D16" s="87" t="s">
        <v>944</v>
      </c>
      <c r="E16" s="85" t="s">
        <v>942</v>
      </c>
      <c r="F16" s="88">
        <v>3.2527999999999997</v>
      </c>
      <c r="G16" s="89">
        <v>0.05</v>
      </c>
      <c r="H16" s="90">
        <f t="shared" si="1"/>
        <v>3.0901599999999996</v>
      </c>
    </row>
    <row r="17" spans="1:8" ht="112.5" customHeight="1">
      <c r="A17" s="85" t="s">
        <v>30</v>
      </c>
      <c r="B17" s="91" t="s">
        <v>945</v>
      </c>
      <c r="C17" s="93" t="s">
        <v>946</v>
      </c>
      <c r="D17" s="87" t="s">
        <v>947</v>
      </c>
      <c r="E17" s="85" t="s">
        <v>942</v>
      </c>
      <c r="F17" s="88">
        <v>2.0880000000000001</v>
      </c>
      <c r="G17" s="89">
        <v>0.05</v>
      </c>
      <c r="H17" s="90">
        <f t="shared" si="1"/>
        <v>1.9836</v>
      </c>
    </row>
    <row r="18" spans="1:8" ht="55.5" customHeight="1">
      <c r="A18" s="85" t="s">
        <v>30</v>
      </c>
      <c r="B18" s="91" t="s">
        <v>945</v>
      </c>
      <c r="C18" s="93" t="s">
        <v>948</v>
      </c>
      <c r="D18" s="87" t="s">
        <v>949</v>
      </c>
      <c r="E18" s="85" t="s">
        <v>922</v>
      </c>
      <c r="F18" s="88">
        <v>4.7304000000000004</v>
      </c>
      <c r="G18" s="89">
        <v>0.05</v>
      </c>
      <c r="H18" s="90">
        <f t="shared" si="1"/>
        <v>4.4938799999999999</v>
      </c>
    </row>
    <row r="19" spans="1:8" ht="65.45" customHeight="1">
      <c r="A19" s="85" t="s">
        <v>30</v>
      </c>
      <c r="B19" s="91" t="s">
        <v>945</v>
      </c>
      <c r="C19" s="93" t="s">
        <v>950</v>
      </c>
      <c r="D19" s="87" t="s">
        <v>951</v>
      </c>
      <c r="E19" s="85" t="s">
        <v>934</v>
      </c>
      <c r="F19" s="88">
        <v>81849.960000000006</v>
      </c>
      <c r="G19" s="89">
        <v>0.05</v>
      </c>
      <c r="H19" s="90">
        <f t="shared" si="1"/>
        <v>77757.462</v>
      </c>
    </row>
    <row r="20" spans="1:8" ht="66" customHeight="1">
      <c r="A20" s="85" t="s">
        <v>30</v>
      </c>
      <c r="B20" s="91" t="s">
        <v>945</v>
      </c>
      <c r="C20" s="86" t="s">
        <v>952</v>
      </c>
      <c r="D20" s="87" t="s">
        <v>953</v>
      </c>
      <c r="E20" s="85" t="s">
        <v>942</v>
      </c>
      <c r="F20" s="88">
        <v>7.9711999999999996</v>
      </c>
      <c r="G20" s="89">
        <v>0.05</v>
      </c>
      <c r="H20" s="90">
        <f t="shared" si="1"/>
        <v>7.5726399999999989</v>
      </c>
    </row>
    <row r="21" spans="1:8" ht="89.1" customHeight="1">
      <c r="A21" s="85" t="s">
        <v>30</v>
      </c>
      <c r="B21" s="91" t="s">
        <v>945</v>
      </c>
      <c r="C21" s="86" t="s">
        <v>954</v>
      </c>
      <c r="D21" s="87" t="s">
        <v>955</v>
      </c>
      <c r="E21" s="85" t="s">
        <v>956</v>
      </c>
      <c r="F21" s="88">
        <v>19.579999999999998</v>
      </c>
      <c r="G21" s="89">
        <v>0.05</v>
      </c>
      <c r="H21" s="90">
        <f t="shared" si="1"/>
        <v>18.600999999999999</v>
      </c>
    </row>
    <row r="22" spans="1:8" ht="114" customHeight="1">
      <c r="A22" s="85" t="s">
        <v>30</v>
      </c>
      <c r="B22" s="91" t="s">
        <v>957</v>
      </c>
      <c r="C22" s="86" t="s">
        <v>958</v>
      </c>
      <c r="D22" s="87" t="s">
        <v>959</v>
      </c>
      <c r="E22" s="85" t="s">
        <v>942</v>
      </c>
      <c r="F22" s="88">
        <v>0.49360000000000004</v>
      </c>
      <c r="G22" s="89">
        <v>0.05</v>
      </c>
      <c r="H22" s="90">
        <f t="shared" si="1"/>
        <v>0.46892</v>
      </c>
    </row>
    <row r="23" spans="1:8" ht="76.5" customHeight="1">
      <c r="A23" s="85" t="s">
        <v>30</v>
      </c>
      <c r="B23" s="91" t="s">
        <v>957</v>
      </c>
      <c r="C23" s="86" t="s">
        <v>960</v>
      </c>
      <c r="D23" s="87" t="s">
        <v>961</v>
      </c>
      <c r="E23" s="85" t="s">
        <v>942</v>
      </c>
      <c r="F23" s="88">
        <v>0.51</v>
      </c>
      <c r="G23" s="89">
        <v>0.05</v>
      </c>
      <c r="H23" s="90">
        <f t="shared" si="1"/>
        <v>0.48449999999999999</v>
      </c>
    </row>
    <row r="24" spans="1:8" ht="86.45" customHeight="1">
      <c r="A24" s="85" t="s">
        <v>30</v>
      </c>
      <c r="B24" s="91" t="s">
        <v>957</v>
      </c>
      <c r="C24" s="86" t="s">
        <v>962</v>
      </c>
      <c r="D24" s="87" t="s">
        <v>963</v>
      </c>
      <c r="E24" s="85" t="s">
        <v>964</v>
      </c>
      <c r="F24" s="88">
        <v>418.33440000000002</v>
      </c>
      <c r="G24" s="89">
        <v>0.05</v>
      </c>
      <c r="H24" s="90">
        <f t="shared" si="1"/>
        <v>397.41768000000002</v>
      </c>
    </row>
    <row r="25" spans="1:8" ht="54" customHeight="1">
      <c r="A25" s="85" t="s">
        <v>30</v>
      </c>
      <c r="B25" s="91" t="s">
        <v>965</v>
      </c>
      <c r="C25" s="86" t="s">
        <v>966</v>
      </c>
      <c r="D25" s="92" t="s">
        <v>967</v>
      </c>
      <c r="E25" s="85" t="s">
        <v>938</v>
      </c>
      <c r="F25" s="88"/>
      <c r="G25" s="89">
        <v>0.05</v>
      </c>
      <c r="H25" s="85"/>
    </row>
    <row r="26" spans="1:8" ht="41.45" customHeight="1">
      <c r="A26" s="85" t="s">
        <v>30</v>
      </c>
      <c r="B26" s="91" t="s">
        <v>965</v>
      </c>
      <c r="C26" s="86" t="s">
        <v>968</v>
      </c>
      <c r="D26" s="92" t="s">
        <v>969</v>
      </c>
      <c r="E26" s="85" t="s">
        <v>942</v>
      </c>
      <c r="F26" s="88">
        <v>7.1334000000000009</v>
      </c>
      <c r="G26" s="89">
        <v>0.05</v>
      </c>
      <c r="H26" s="90">
        <f>0.95*F26</f>
        <v>6.7767300000000006</v>
      </c>
    </row>
    <row r="27" spans="1:8" ht="97.5" customHeight="1">
      <c r="A27" s="85" t="s">
        <v>30</v>
      </c>
      <c r="B27" s="91" t="s">
        <v>970</v>
      </c>
      <c r="C27" s="93" t="s">
        <v>971</v>
      </c>
      <c r="D27" s="87" t="s">
        <v>972</v>
      </c>
      <c r="E27" s="94" t="s">
        <v>938</v>
      </c>
      <c r="F27" s="88"/>
      <c r="G27" s="89">
        <v>0.05</v>
      </c>
      <c r="H27" s="85"/>
    </row>
    <row r="28" spans="1:8" ht="78.95" customHeight="1">
      <c r="A28" s="85" t="s">
        <v>30</v>
      </c>
      <c r="B28" s="91" t="s">
        <v>970</v>
      </c>
      <c r="C28" s="93" t="s">
        <v>973</v>
      </c>
      <c r="D28" s="87" t="s">
        <v>974</v>
      </c>
      <c r="E28" s="85" t="s">
        <v>942</v>
      </c>
      <c r="F28" s="88">
        <v>5.46</v>
      </c>
      <c r="G28" s="89">
        <v>0.05</v>
      </c>
      <c r="H28" s="90">
        <f t="shared" ref="H28:H38" si="2">0.95*F28</f>
        <v>5.1869999999999994</v>
      </c>
    </row>
    <row r="29" spans="1:8" ht="66" customHeight="1">
      <c r="A29" s="85" t="s">
        <v>30</v>
      </c>
      <c r="B29" s="91" t="s">
        <v>970</v>
      </c>
      <c r="C29" s="93" t="s">
        <v>975</v>
      </c>
      <c r="D29" s="87" t="s">
        <v>976</v>
      </c>
      <c r="E29" s="85" t="s">
        <v>942</v>
      </c>
      <c r="F29" s="88">
        <v>5.7194000000000003</v>
      </c>
      <c r="G29" s="89">
        <v>0.05</v>
      </c>
      <c r="H29" s="90">
        <f t="shared" si="2"/>
        <v>5.4334300000000004</v>
      </c>
    </row>
    <row r="30" spans="1:8" ht="127.5" customHeight="1">
      <c r="A30" s="85" t="s">
        <v>30</v>
      </c>
      <c r="B30" s="91" t="s">
        <v>977</v>
      </c>
      <c r="C30" s="93" t="s">
        <v>977</v>
      </c>
      <c r="D30" s="87" t="s">
        <v>978</v>
      </c>
      <c r="E30" s="85" t="s">
        <v>942</v>
      </c>
      <c r="F30" s="88">
        <v>2.8574000000000002</v>
      </c>
      <c r="G30" s="89">
        <v>0.05</v>
      </c>
      <c r="H30" s="90">
        <f t="shared" si="2"/>
        <v>2.7145299999999999</v>
      </c>
    </row>
    <row r="31" spans="1:8" ht="66" customHeight="1">
      <c r="A31" s="85" t="s">
        <v>30</v>
      </c>
      <c r="B31" s="91" t="s">
        <v>977</v>
      </c>
      <c r="C31" s="93" t="s">
        <v>979</v>
      </c>
      <c r="D31" s="87" t="s">
        <v>980</v>
      </c>
      <c r="E31" s="85" t="s">
        <v>942</v>
      </c>
      <c r="F31" s="88">
        <v>1.5333999999999999</v>
      </c>
      <c r="G31" s="89">
        <v>0.05</v>
      </c>
      <c r="H31" s="90">
        <f t="shared" si="2"/>
        <v>1.4567299999999999</v>
      </c>
    </row>
    <row r="32" spans="1:8" ht="121.5" customHeight="1">
      <c r="A32" s="85" t="s">
        <v>30</v>
      </c>
      <c r="B32" s="91" t="s">
        <v>981</v>
      </c>
      <c r="C32" s="93" t="s">
        <v>982</v>
      </c>
      <c r="D32" s="87" t="s">
        <v>983</v>
      </c>
      <c r="E32" s="85" t="s">
        <v>942</v>
      </c>
      <c r="F32" s="88">
        <v>1.8685999999999998</v>
      </c>
      <c r="G32" s="89">
        <v>0.05</v>
      </c>
      <c r="H32" s="90">
        <f t="shared" si="2"/>
        <v>1.7751699999999997</v>
      </c>
    </row>
    <row r="33" spans="1:8" ht="92.1" customHeight="1">
      <c r="A33" s="85" t="s">
        <v>30</v>
      </c>
      <c r="B33" s="91" t="s">
        <v>981</v>
      </c>
      <c r="C33" s="93" t="s">
        <v>984</v>
      </c>
      <c r="D33" s="87" t="s">
        <v>985</v>
      </c>
      <c r="E33" s="85" t="s">
        <v>942</v>
      </c>
      <c r="F33" s="88">
        <v>6.0546000000000006</v>
      </c>
      <c r="G33" s="89">
        <v>0.05</v>
      </c>
      <c r="H33" s="90">
        <f t="shared" si="2"/>
        <v>5.7518700000000003</v>
      </c>
    </row>
    <row r="34" spans="1:8" ht="39.950000000000003" customHeight="1">
      <c r="A34" s="85" t="s">
        <v>30</v>
      </c>
      <c r="B34" s="91" t="s">
        <v>981</v>
      </c>
      <c r="C34" s="93" t="s">
        <v>986</v>
      </c>
      <c r="D34" s="87" t="s">
        <v>987</v>
      </c>
      <c r="E34" s="85"/>
      <c r="F34" s="88">
        <v>1.3982000000000001</v>
      </c>
      <c r="G34" s="89">
        <v>0.05</v>
      </c>
      <c r="H34" s="90">
        <f t="shared" si="2"/>
        <v>1.32829</v>
      </c>
    </row>
    <row r="35" spans="1:8" ht="109.5" customHeight="1">
      <c r="A35" s="85" t="s">
        <v>30</v>
      </c>
      <c r="B35" s="86" t="s">
        <v>988</v>
      </c>
      <c r="C35" s="93" t="s">
        <v>989</v>
      </c>
      <c r="D35" s="87" t="s">
        <v>990</v>
      </c>
      <c r="E35" s="85" t="s">
        <v>942</v>
      </c>
      <c r="F35" s="88">
        <v>2.5416000000000003</v>
      </c>
      <c r="G35" s="89">
        <v>0.05</v>
      </c>
      <c r="H35" s="90">
        <f t="shared" si="2"/>
        <v>2.41452</v>
      </c>
    </row>
    <row r="36" spans="1:8" ht="22.5">
      <c r="A36" s="85" t="s">
        <v>30</v>
      </c>
      <c r="B36" s="91" t="s">
        <v>991</v>
      </c>
      <c r="C36" s="93" t="s">
        <v>992</v>
      </c>
      <c r="D36" s="87" t="s">
        <v>993</v>
      </c>
      <c r="E36" s="85" t="s">
        <v>942</v>
      </c>
      <c r="F36" s="88">
        <v>1.6666000000000001</v>
      </c>
      <c r="G36" s="89">
        <v>0.05</v>
      </c>
      <c r="H36" s="90">
        <f t="shared" si="2"/>
        <v>1.58327</v>
      </c>
    </row>
    <row r="37" spans="1:8" ht="30">
      <c r="A37" s="85" t="s">
        <v>30</v>
      </c>
      <c r="B37" s="91" t="s">
        <v>991</v>
      </c>
      <c r="C37" s="93" t="s">
        <v>994</v>
      </c>
      <c r="D37" s="87" t="s">
        <v>995</v>
      </c>
      <c r="E37" s="85" t="s">
        <v>942</v>
      </c>
      <c r="F37" s="88">
        <v>0.1666</v>
      </c>
      <c r="G37" s="89">
        <v>0.05</v>
      </c>
      <c r="H37" s="90">
        <f t="shared" si="2"/>
        <v>0.15826999999999999</v>
      </c>
    </row>
    <row r="38" spans="1:8" ht="109.5" customHeight="1">
      <c r="A38" s="85" t="s">
        <v>30</v>
      </c>
      <c r="B38" s="91" t="s">
        <v>991</v>
      </c>
      <c r="C38" s="93" t="s">
        <v>996</v>
      </c>
      <c r="D38" s="87" t="s">
        <v>997</v>
      </c>
      <c r="E38" s="85" t="s">
        <v>942</v>
      </c>
      <c r="F38" s="88">
        <v>3.1943999999999999</v>
      </c>
      <c r="G38" s="89">
        <v>0.05</v>
      </c>
      <c r="H38" s="90">
        <f t="shared" si="2"/>
        <v>3.0346799999999998</v>
      </c>
    </row>
    <row r="39" spans="1:8" ht="45.95" customHeight="1">
      <c r="A39" s="85" t="s">
        <v>30</v>
      </c>
      <c r="B39" s="86" t="s">
        <v>998</v>
      </c>
      <c r="C39" s="93" t="s">
        <v>999</v>
      </c>
      <c r="D39" s="87" t="s">
        <v>1000</v>
      </c>
      <c r="E39" s="85" t="s">
        <v>938</v>
      </c>
      <c r="F39" s="88"/>
      <c r="G39" s="89">
        <v>0.05</v>
      </c>
      <c r="H39" s="85"/>
    </row>
    <row r="40" spans="1:8" ht="56.1" customHeight="1">
      <c r="A40" s="85" t="s">
        <v>30</v>
      </c>
      <c r="B40" s="86" t="s">
        <v>1001</v>
      </c>
      <c r="C40" s="93" t="s">
        <v>1002</v>
      </c>
      <c r="D40" s="87" t="s">
        <v>1003</v>
      </c>
      <c r="E40" s="85" t="s">
        <v>942</v>
      </c>
      <c r="F40" s="88">
        <v>0.21940000000000001</v>
      </c>
      <c r="G40" s="89">
        <v>0.05</v>
      </c>
      <c r="H40" s="90">
        <f t="shared" ref="H40:H46" si="3">0.95*F40</f>
        <v>0.20843</v>
      </c>
    </row>
    <row r="41" spans="1:8" ht="69.599999999999994" customHeight="1">
      <c r="A41" s="85" t="s">
        <v>30</v>
      </c>
      <c r="B41" s="91" t="s">
        <v>1004</v>
      </c>
      <c r="C41" s="93" t="s">
        <v>1005</v>
      </c>
      <c r="D41" s="87" t="s">
        <v>1006</v>
      </c>
      <c r="E41" s="95" t="s">
        <v>942</v>
      </c>
      <c r="F41" s="88">
        <v>0.4</v>
      </c>
      <c r="G41" s="89">
        <v>0.05</v>
      </c>
      <c r="H41" s="90">
        <f t="shared" si="3"/>
        <v>0.38</v>
      </c>
    </row>
    <row r="42" spans="1:8" ht="57.6" customHeight="1">
      <c r="A42" s="85" t="s">
        <v>30</v>
      </c>
      <c r="B42" s="91" t="s">
        <v>1004</v>
      </c>
      <c r="C42" s="93" t="s">
        <v>1007</v>
      </c>
      <c r="D42" s="87" t="s">
        <v>1008</v>
      </c>
      <c r="E42" s="85" t="s">
        <v>942</v>
      </c>
      <c r="F42" s="88">
        <v>1.7999999999999998</v>
      </c>
      <c r="G42" s="89">
        <v>0.05</v>
      </c>
      <c r="H42" s="90">
        <f t="shared" si="3"/>
        <v>1.7099999999999997</v>
      </c>
    </row>
    <row r="43" spans="1:8" ht="120" customHeight="1">
      <c r="A43" s="85" t="s">
        <v>30</v>
      </c>
      <c r="B43" s="86" t="s">
        <v>1009</v>
      </c>
      <c r="C43" s="93" t="s">
        <v>1010</v>
      </c>
      <c r="D43" s="87" t="s">
        <v>1011</v>
      </c>
      <c r="E43" s="95" t="s">
        <v>942</v>
      </c>
      <c r="F43" s="88">
        <v>15.994961111111113</v>
      </c>
      <c r="G43" s="89">
        <v>0.05</v>
      </c>
      <c r="H43" s="90">
        <f t="shared" si="3"/>
        <v>15.195213055555557</v>
      </c>
    </row>
    <row r="44" spans="1:8" ht="121.5" customHeight="1">
      <c r="A44" s="85" t="s">
        <v>30</v>
      </c>
      <c r="B44" s="86" t="s">
        <v>1012</v>
      </c>
      <c r="C44" s="93" t="s">
        <v>1013</v>
      </c>
      <c r="D44" s="87" t="s">
        <v>1014</v>
      </c>
      <c r="E44" s="85" t="s">
        <v>942</v>
      </c>
      <c r="F44" s="88">
        <v>1.8091999999999997</v>
      </c>
      <c r="G44" s="89">
        <v>0.05</v>
      </c>
      <c r="H44" s="90">
        <f t="shared" si="3"/>
        <v>1.7187399999999997</v>
      </c>
    </row>
    <row r="45" spans="1:8" ht="186" customHeight="1">
      <c r="A45" s="85" t="s">
        <v>30</v>
      </c>
      <c r="B45" s="86" t="s">
        <v>1012</v>
      </c>
      <c r="C45" s="93" t="s">
        <v>1015</v>
      </c>
      <c r="D45" s="87" t="s">
        <v>1016</v>
      </c>
      <c r="E45" s="85" t="s">
        <v>942</v>
      </c>
      <c r="F45" s="88">
        <v>7.4388888888888891</v>
      </c>
      <c r="G45" s="89">
        <v>0.05</v>
      </c>
      <c r="H45" s="90">
        <f t="shared" si="3"/>
        <v>7.0669444444444443</v>
      </c>
    </row>
    <row r="46" spans="1:8" ht="204" customHeight="1">
      <c r="A46" s="85" t="s">
        <v>30</v>
      </c>
      <c r="B46" s="86" t="s">
        <v>1012</v>
      </c>
      <c r="C46" s="93" t="s">
        <v>1017</v>
      </c>
      <c r="D46" s="87" t="s">
        <v>1018</v>
      </c>
      <c r="E46" s="85" t="s">
        <v>942</v>
      </c>
      <c r="F46" s="88">
        <v>40.848888888888887</v>
      </c>
      <c r="G46" s="89">
        <v>0.05</v>
      </c>
      <c r="H46" s="90">
        <f t="shared" si="3"/>
        <v>38.806444444444438</v>
      </c>
    </row>
    <row r="47" spans="1:8" ht="25.5">
      <c r="A47" s="96" t="s">
        <v>30</v>
      </c>
      <c r="B47" s="97" t="s">
        <v>1019</v>
      </c>
      <c r="C47" s="98" t="s">
        <v>1020</v>
      </c>
      <c r="D47" s="99" t="s">
        <v>1021</v>
      </c>
      <c r="E47" s="100" t="s">
        <v>1022</v>
      </c>
      <c r="F47" s="101">
        <v>12.5</v>
      </c>
      <c r="G47" s="89">
        <v>0.05</v>
      </c>
      <c r="H47" s="101">
        <v>11.88</v>
      </c>
    </row>
    <row r="48" spans="1:8" ht="25.5">
      <c r="A48" s="96" t="s">
        <v>30</v>
      </c>
      <c r="B48" s="97" t="s">
        <v>1023</v>
      </c>
      <c r="C48" s="98" t="s">
        <v>1020</v>
      </c>
      <c r="D48" s="99" t="s">
        <v>1021</v>
      </c>
      <c r="E48" s="100" t="s">
        <v>1024</v>
      </c>
      <c r="F48" s="102">
        <v>2.63E-2</v>
      </c>
      <c r="G48" s="89">
        <v>0.05</v>
      </c>
      <c r="H48" s="103">
        <f t="shared" ref="H48:H49" si="4">F48*0.95</f>
        <v>2.4985E-2</v>
      </c>
    </row>
    <row r="49" spans="1:8" ht="25.5">
      <c r="A49" s="96" t="s">
        <v>30</v>
      </c>
      <c r="B49" s="97" t="s">
        <v>1025</v>
      </c>
      <c r="C49" s="98" t="s">
        <v>1020</v>
      </c>
      <c r="D49" s="99" t="s">
        <v>1021</v>
      </c>
      <c r="E49" s="100" t="s">
        <v>1026</v>
      </c>
      <c r="F49" s="102">
        <v>0.16800000000000001</v>
      </c>
      <c r="G49" s="89">
        <v>0.05</v>
      </c>
      <c r="H49" s="101">
        <f t="shared" si="4"/>
        <v>0.15959999999999999</v>
      </c>
    </row>
    <row r="50" spans="1:8" ht="25.5">
      <c r="A50" s="96" t="s">
        <v>30</v>
      </c>
      <c r="B50" s="97" t="s">
        <v>1027</v>
      </c>
      <c r="C50" s="98" t="s">
        <v>1020</v>
      </c>
      <c r="D50" s="99" t="s">
        <v>1021</v>
      </c>
      <c r="E50" s="100" t="s">
        <v>1028</v>
      </c>
      <c r="F50" s="101">
        <v>31.25</v>
      </c>
      <c r="G50" s="89">
        <v>0.05</v>
      </c>
      <c r="H50" s="101">
        <v>29.69</v>
      </c>
    </row>
    <row r="51" spans="1:8" ht="25.5">
      <c r="A51" s="96" t="s">
        <v>30</v>
      </c>
      <c r="B51" s="97" t="s">
        <v>1029</v>
      </c>
      <c r="C51" s="98" t="s">
        <v>1020</v>
      </c>
      <c r="D51" s="99" t="s">
        <v>1021</v>
      </c>
      <c r="E51" s="100" t="s">
        <v>1030</v>
      </c>
      <c r="F51" s="101">
        <v>56.25</v>
      </c>
      <c r="G51" s="89">
        <v>0.05</v>
      </c>
      <c r="H51" s="101">
        <v>53.44</v>
      </c>
    </row>
    <row r="52" spans="1:8" ht="25.5">
      <c r="A52" s="96" t="s">
        <v>30</v>
      </c>
      <c r="B52" s="97" t="s">
        <v>1031</v>
      </c>
      <c r="C52" s="98" t="s">
        <v>1020</v>
      </c>
      <c r="D52" s="99" t="s">
        <v>1021</v>
      </c>
      <c r="E52" s="100" t="s">
        <v>1028</v>
      </c>
      <c r="F52" s="101">
        <v>43.75</v>
      </c>
      <c r="G52" s="104">
        <v>0.05</v>
      </c>
      <c r="H52" s="101">
        <v>41.56</v>
      </c>
    </row>
    <row r="53" spans="1:8" ht="25.5">
      <c r="A53" s="96" t="s">
        <v>30</v>
      </c>
      <c r="B53" s="97" t="s">
        <v>1032</v>
      </c>
      <c r="C53" s="98" t="s">
        <v>1020</v>
      </c>
      <c r="D53" s="99" t="s">
        <v>1021</v>
      </c>
      <c r="E53" s="100" t="s">
        <v>1033</v>
      </c>
      <c r="F53" s="101">
        <v>68.75</v>
      </c>
      <c r="G53" s="104">
        <v>0.05</v>
      </c>
      <c r="H53" s="101">
        <v>65.13</v>
      </c>
    </row>
    <row r="54" spans="1:8" ht="25.5">
      <c r="A54" s="96" t="s">
        <v>30</v>
      </c>
      <c r="B54" s="97" t="s">
        <v>1034</v>
      </c>
      <c r="C54" s="98" t="s">
        <v>1020</v>
      </c>
      <c r="D54" s="99" t="s">
        <v>1021</v>
      </c>
      <c r="E54" s="100" t="s">
        <v>1035</v>
      </c>
      <c r="F54" s="101">
        <v>12.5</v>
      </c>
      <c r="G54" s="104">
        <v>0.05</v>
      </c>
      <c r="H54" s="101">
        <v>11.88</v>
      </c>
    </row>
  </sheetData>
  <sheetProtection algorithmName="SHA-512" hashValue="bzeIsJ2egyvsO0Q+XY/IQgk92SD1MUPkp2FtMtAx1JUE1rznIwWxvNW3YZnREPJTL2R/SPqxoUVLwuS/Awe1LQ==" saltValue="UZM7gk4B9lOKcIGdmfHmrQ==" spinCount="100000" sheet="1" objects="1" scenarios="1" selectLockedCells="1" selectUnlockedCells="1"/>
  <mergeCells count="3">
    <mergeCell ref="A2:J2"/>
    <mergeCell ref="A3:J3"/>
    <mergeCell ref="A4:J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Q242"/>
  <sheetViews>
    <sheetView tabSelected="1" zoomScale="80" zoomScaleNormal="80" workbookViewId="0"/>
  </sheetViews>
  <sheetFormatPr defaultRowHeight="20.100000000000001" customHeight="1"/>
  <cols>
    <col min="1" max="1" width="4.5703125" customWidth="1"/>
    <col min="2" max="2" width="3.5703125" style="3" customWidth="1"/>
    <col min="3" max="3" width="44" customWidth="1"/>
    <col min="4" max="4" width="17.5703125" customWidth="1"/>
    <col min="5" max="5" width="20.7109375" customWidth="1"/>
    <col min="6" max="6" width="25.85546875" customWidth="1"/>
    <col min="7" max="7" width="25.7109375" style="35" customWidth="1"/>
    <col min="8" max="14" width="20.7109375" customWidth="1"/>
    <col min="15" max="17" width="15.5703125" bestFit="1" customWidth="1"/>
  </cols>
  <sheetData>
    <row r="1" spans="1:5" ht="20.100000000000001" customHeight="1">
      <c r="A1" s="27" t="s">
        <v>0</v>
      </c>
    </row>
    <row r="2" spans="1:5" ht="20.100000000000001" customHeight="1">
      <c r="C2" s="25" t="s">
        <v>46</v>
      </c>
      <c r="E2" s="30"/>
    </row>
    <row r="4" spans="1:5" ht="20.100000000000001" customHeight="1">
      <c r="C4" s="4" t="s">
        <v>1</v>
      </c>
      <c r="D4" s="5" t="s">
        <v>54</v>
      </c>
      <c r="E4" s="1"/>
    </row>
    <row r="6" spans="1:5" ht="20.100000000000001" customHeight="1">
      <c r="C6" s="4" t="s">
        <v>2</v>
      </c>
      <c r="D6" s="5" t="s">
        <v>54</v>
      </c>
      <c r="E6" s="1"/>
    </row>
    <row r="7" spans="1:5" ht="20.100000000000001" customHeight="1">
      <c r="C7" s="4" t="s">
        <v>5</v>
      </c>
      <c r="D7" s="16" t="s">
        <v>60</v>
      </c>
      <c r="E7" s="1"/>
    </row>
    <row r="8" spans="1:5" ht="20.100000000000001" customHeight="1">
      <c r="C8" s="4" t="s">
        <v>7</v>
      </c>
      <c r="D8" s="5">
        <v>20</v>
      </c>
      <c r="E8" s="1"/>
    </row>
    <row r="9" spans="1:5" ht="20.100000000000001" customHeight="1">
      <c r="C9" s="4" t="s">
        <v>12</v>
      </c>
      <c r="D9" s="5">
        <v>20</v>
      </c>
      <c r="E9" s="1"/>
    </row>
    <row r="10" spans="1:5" ht="20.100000000000001" customHeight="1">
      <c r="C10" s="4" t="s">
        <v>13</v>
      </c>
      <c r="D10" s="7" t="s">
        <v>691</v>
      </c>
      <c r="E10" s="1"/>
    </row>
    <row r="11" spans="1:5" ht="20.100000000000001" customHeight="1">
      <c r="C11" s="8" t="s">
        <v>51</v>
      </c>
      <c r="D11" s="32">
        <v>6.6E-3</v>
      </c>
      <c r="E11" s="1"/>
    </row>
    <row r="12" spans="1:5" ht="20.100000000000001" customHeight="1">
      <c r="C12" s="8" t="s">
        <v>50</v>
      </c>
      <c r="D12" s="33">
        <v>4.53E-2</v>
      </c>
      <c r="E12" s="1"/>
    </row>
    <row r="13" spans="1:5" ht="20.100000000000001" customHeight="1">
      <c r="C13" s="8" t="s">
        <v>93</v>
      </c>
      <c r="D13" s="34" t="s">
        <v>310</v>
      </c>
      <c r="E13" s="1"/>
    </row>
    <row r="14" spans="1:5" ht="20.100000000000001" customHeight="1">
      <c r="C14" s="8" t="s">
        <v>92</v>
      </c>
      <c r="D14" s="34" t="s">
        <v>310</v>
      </c>
    </row>
    <row r="15" spans="1:5" ht="20.100000000000001" customHeight="1">
      <c r="C15" s="8" t="s">
        <v>94</v>
      </c>
      <c r="D15" s="32" t="s">
        <v>310</v>
      </c>
    </row>
    <row r="16" spans="1:5" ht="20.100000000000001" customHeight="1">
      <c r="C16" s="8" t="s">
        <v>95</v>
      </c>
      <c r="D16" s="33" t="s">
        <v>310</v>
      </c>
    </row>
    <row r="17" spans="2:17" s="10" customFormat="1" ht="20.100000000000001" customHeight="1">
      <c r="B17" s="9"/>
      <c r="F17" s="147" t="s">
        <v>3</v>
      </c>
      <c r="G17" s="148"/>
      <c r="H17" s="149"/>
      <c r="I17" s="146" t="s">
        <v>4</v>
      </c>
      <c r="J17" s="146"/>
      <c r="K17" s="146"/>
      <c r="L17" s="146" t="s">
        <v>49</v>
      </c>
      <c r="M17" s="146"/>
      <c r="N17" s="146"/>
      <c r="O17" s="146" t="s">
        <v>48</v>
      </c>
      <c r="P17" s="146"/>
      <c r="Q17" s="146"/>
    </row>
    <row r="18" spans="2:17" s="10" customFormat="1" ht="20.100000000000001" customHeight="1">
      <c r="B18" s="9"/>
      <c r="F18" s="147" t="s">
        <v>6</v>
      </c>
      <c r="G18" s="148"/>
      <c r="H18" s="149"/>
      <c r="I18" s="150" t="s">
        <v>26</v>
      </c>
      <c r="J18" s="150"/>
      <c r="K18" s="150"/>
      <c r="L18" s="150" t="s">
        <v>26</v>
      </c>
      <c r="M18" s="150"/>
      <c r="N18" s="150"/>
      <c r="O18" s="150" t="s">
        <v>26</v>
      </c>
      <c r="P18" s="150"/>
      <c r="Q18" s="150"/>
    </row>
    <row r="19" spans="2:17" s="13" customFormat="1" ht="20.100000000000001" customHeight="1">
      <c r="B19" s="11"/>
      <c r="C19" s="151" t="s">
        <v>14</v>
      </c>
      <c r="D19" s="152"/>
      <c r="E19" s="12" t="s">
        <v>17</v>
      </c>
      <c r="F19" s="12" t="s">
        <v>8</v>
      </c>
      <c r="G19" s="36" t="s">
        <v>18</v>
      </c>
      <c r="H19" s="12" t="s">
        <v>19</v>
      </c>
      <c r="I19" s="12" t="s">
        <v>9</v>
      </c>
      <c r="J19" s="12" t="s">
        <v>10</v>
      </c>
      <c r="K19" s="12" t="s">
        <v>11</v>
      </c>
      <c r="L19" s="22" t="s">
        <v>9</v>
      </c>
      <c r="M19" s="22" t="s">
        <v>10</v>
      </c>
      <c r="N19" s="22" t="s">
        <v>11</v>
      </c>
      <c r="O19" s="28" t="s">
        <v>9</v>
      </c>
      <c r="P19" s="28" t="s">
        <v>10</v>
      </c>
      <c r="Q19" s="28" t="s">
        <v>11</v>
      </c>
    </row>
    <row r="20" spans="2:17" ht="102.75" customHeight="1">
      <c r="C20" s="134" t="s">
        <v>91</v>
      </c>
      <c r="D20" s="135"/>
      <c r="E20" s="14" t="s">
        <v>90</v>
      </c>
      <c r="F20" s="18">
        <v>7370</v>
      </c>
      <c r="G20" s="37">
        <v>42</v>
      </c>
      <c r="H20" s="18">
        <v>4233</v>
      </c>
      <c r="I20" s="18">
        <v>108.51</v>
      </c>
      <c r="J20" s="18">
        <v>86.47</v>
      </c>
      <c r="K20" s="18">
        <v>73.41</v>
      </c>
      <c r="L20" s="18" t="s">
        <v>1608</v>
      </c>
      <c r="M20" s="18" t="s">
        <v>1608</v>
      </c>
      <c r="N20" s="18" t="s">
        <v>1608</v>
      </c>
      <c r="O20" s="18" t="s">
        <v>1608</v>
      </c>
      <c r="P20" s="18" t="s">
        <v>1608</v>
      </c>
      <c r="Q20" s="18" t="s">
        <v>1608</v>
      </c>
    </row>
    <row r="21" spans="2:17" ht="102.75" customHeight="1">
      <c r="C21" s="134" t="s">
        <v>59</v>
      </c>
      <c r="D21" s="135"/>
      <c r="E21" s="14" t="s">
        <v>58</v>
      </c>
      <c r="F21" s="18">
        <v>8630</v>
      </c>
      <c r="G21" s="37">
        <v>37</v>
      </c>
      <c r="H21" s="18">
        <v>5371</v>
      </c>
      <c r="I21" s="18">
        <v>108.51</v>
      </c>
      <c r="J21" s="18">
        <v>86.47</v>
      </c>
      <c r="K21" s="18">
        <v>73.41</v>
      </c>
      <c r="L21" s="18" t="s">
        <v>1608</v>
      </c>
      <c r="M21" s="18" t="s">
        <v>1608</v>
      </c>
      <c r="N21" s="18" t="s">
        <v>1608</v>
      </c>
      <c r="O21" s="18" t="s">
        <v>1608</v>
      </c>
      <c r="P21" s="18" t="s">
        <v>1608</v>
      </c>
      <c r="Q21" s="18" t="s">
        <v>1608</v>
      </c>
    </row>
    <row r="22" spans="2:17" ht="102.75" customHeight="1">
      <c r="C22" s="134" t="s">
        <v>62</v>
      </c>
      <c r="D22" s="135"/>
      <c r="E22" s="14" t="s">
        <v>61</v>
      </c>
      <c r="F22" s="18">
        <v>9440</v>
      </c>
      <c r="G22" s="37">
        <v>36</v>
      </c>
      <c r="H22" s="18">
        <v>6036</v>
      </c>
      <c r="I22" s="18">
        <v>112.72</v>
      </c>
      <c r="J22" s="18">
        <v>89.93</v>
      </c>
      <c r="K22" s="18">
        <v>76.27</v>
      </c>
      <c r="L22" s="18" t="s">
        <v>1608</v>
      </c>
      <c r="M22" s="18" t="s">
        <v>1608</v>
      </c>
      <c r="N22" s="18" t="s">
        <v>1608</v>
      </c>
      <c r="O22" s="18" t="s">
        <v>1608</v>
      </c>
      <c r="P22" s="18" t="s">
        <v>1608</v>
      </c>
      <c r="Q22" s="18" t="s">
        <v>1608</v>
      </c>
    </row>
    <row r="23" spans="2:17" s="30" customFormat="1" ht="17.25" customHeight="1">
      <c r="B23" s="45"/>
      <c r="C23" s="46"/>
      <c r="D23" s="31"/>
      <c r="E23" s="47"/>
      <c r="F23" s="48"/>
      <c r="G23" s="49"/>
      <c r="H23" s="48"/>
      <c r="I23" s="48"/>
      <c r="J23" s="48"/>
      <c r="K23" s="48"/>
      <c r="L23" s="48"/>
      <c r="M23" s="48"/>
      <c r="N23" s="48"/>
      <c r="O23" s="48"/>
      <c r="P23" s="48"/>
      <c r="Q23" s="48"/>
    </row>
    <row r="24" spans="2:17" s="30" customFormat="1" ht="17.25" customHeight="1">
      <c r="B24" s="45"/>
      <c r="C24" s="46"/>
      <c r="D24" s="31"/>
      <c r="E24" s="47"/>
      <c r="F24" s="48"/>
      <c r="G24" s="49"/>
      <c r="H24" s="48"/>
      <c r="I24" s="48"/>
      <c r="J24" s="48"/>
      <c r="K24" s="48"/>
      <c r="L24" s="48"/>
      <c r="M24" s="48"/>
      <c r="N24" s="48"/>
      <c r="O24" s="48"/>
      <c r="P24" s="48"/>
      <c r="Q24" s="48"/>
    </row>
    <row r="25" spans="2:17" ht="20.100000000000001" customHeight="1">
      <c r="C25" s="4" t="s">
        <v>2</v>
      </c>
      <c r="D25" s="5" t="s">
        <v>54</v>
      </c>
      <c r="E25" s="1"/>
    </row>
    <row r="26" spans="2:17" ht="20.100000000000001" customHeight="1">
      <c r="C26" s="4" t="s">
        <v>5</v>
      </c>
      <c r="D26" s="16" t="s">
        <v>100</v>
      </c>
      <c r="E26" s="1"/>
    </row>
    <row r="27" spans="2:17" ht="20.100000000000001" customHeight="1">
      <c r="C27" s="4" t="s">
        <v>7</v>
      </c>
      <c r="D27" s="5">
        <v>25</v>
      </c>
      <c r="E27" s="1"/>
    </row>
    <row r="28" spans="2:17" ht="20.100000000000001" customHeight="1">
      <c r="C28" s="4" t="s">
        <v>12</v>
      </c>
      <c r="D28" s="5">
        <v>25</v>
      </c>
      <c r="E28" s="1"/>
    </row>
    <row r="29" spans="2:17" ht="20.100000000000001" customHeight="1">
      <c r="C29" s="4" t="s">
        <v>13</v>
      </c>
      <c r="D29" s="7" t="s">
        <v>691</v>
      </c>
      <c r="E29" s="1"/>
    </row>
    <row r="30" spans="2:17" ht="20.100000000000001" customHeight="1">
      <c r="C30" s="8" t="s">
        <v>109</v>
      </c>
      <c r="D30" s="32">
        <v>6.6E-3</v>
      </c>
      <c r="E30" s="1"/>
    </row>
    <row r="31" spans="2:17" ht="20.100000000000001" customHeight="1">
      <c r="C31" s="8" t="s">
        <v>110</v>
      </c>
      <c r="D31" s="33">
        <v>4.53E-2</v>
      </c>
      <c r="E31" s="1"/>
    </row>
    <row r="32" spans="2:17" ht="20.100000000000001" customHeight="1">
      <c r="C32" s="8" t="s">
        <v>93</v>
      </c>
      <c r="D32" s="34" t="s">
        <v>310</v>
      </c>
      <c r="E32" s="1"/>
    </row>
    <row r="33" spans="2:17" ht="20.100000000000001" customHeight="1">
      <c r="C33" s="8" t="s">
        <v>92</v>
      </c>
      <c r="D33" s="34" t="s">
        <v>310</v>
      </c>
    </row>
    <row r="34" spans="2:17" ht="20.100000000000001" customHeight="1">
      <c r="C34" s="42" t="s">
        <v>107</v>
      </c>
      <c r="D34" s="32" t="s">
        <v>310</v>
      </c>
    </row>
    <row r="35" spans="2:17" ht="20.100000000000001" customHeight="1">
      <c r="C35" s="42" t="s">
        <v>108</v>
      </c>
      <c r="D35" s="33" t="s">
        <v>310</v>
      </c>
    </row>
    <row r="36" spans="2:17" s="10" customFormat="1" ht="20.100000000000001" customHeight="1">
      <c r="B36" s="9"/>
      <c r="F36" s="147" t="s">
        <v>3</v>
      </c>
      <c r="G36" s="148"/>
      <c r="H36" s="149"/>
      <c r="I36" s="146" t="s">
        <v>4</v>
      </c>
      <c r="J36" s="146"/>
      <c r="K36" s="146"/>
      <c r="L36" s="146" t="s">
        <v>49</v>
      </c>
      <c r="M36" s="146"/>
      <c r="N36" s="146"/>
      <c r="O36" s="146" t="s">
        <v>48</v>
      </c>
      <c r="P36" s="146"/>
      <c r="Q36" s="146"/>
    </row>
    <row r="37" spans="2:17" s="10" customFormat="1" ht="20.100000000000001" customHeight="1">
      <c r="B37" s="9"/>
      <c r="F37" s="147" t="s">
        <v>6</v>
      </c>
      <c r="G37" s="148"/>
      <c r="H37" s="149"/>
      <c r="I37" s="150" t="s">
        <v>26</v>
      </c>
      <c r="J37" s="150"/>
      <c r="K37" s="150"/>
      <c r="L37" s="150" t="s">
        <v>26</v>
      </c>
      <c r="M37" s="150"/>
      <c r="N37" s="150"/>
      <c r="O37" s="150" t="s">
        <v>26</v>
      </c>
      <c r="P37" s="150"/>
      <c r="Q37" s="150"/>
    </row>
    <row r="38" spans="2:17" s="13" customFormat="1" ht="20.100000000000001" customHeight="1">
      <c r="B38" s="11"/>
      <c r="C38" s="151" t="s">
        <v>14</v>
      </c>
      <c r="D38" s="152"/>
      <c r="E38" s="28" t="s">
        <v>17</v>
      </c>
      <c r="F38" s="28" t="s">
        <v>8</v>
      </c>
      <c r="G38" s="36" t="s">
        <v>18</v>
      </c>
      <c r="H38" s="28" t="s">
        <v>19</v>
      </c>
      <c r="I38" s="28" t="s">
        <v>9</v>
      </c>
      <c r="J38" s="28" t="s">
        <v>10</v>
      </c>
      <c r="K38" s="28" t="s">
        <v>11</v>
      </c>
      <c r="L38" s="28" t="s">
        <v>9</v>
      </c>
      <c r="M38" s="28" t="s">
        <v>10</v>
      </c>
      <c r="N38" s="28" t="s">
        <v>11</v>
      </c>
      <c r="O38" s="28" t="s">
        <v>9</v>
      </c>
      <c r="P38" s="28" t="s">
        <v>10</v>
      </c>
      <c r="Q38" s="28" t="s">
        <v>11</v>
      </c>
    </row>
    <row r="39" spans="2:17" ht="95.25" customHeight="1">
      <c r="C39" s="134" t="s">
        <v>104</v>
      </c>
      <c r="D39" s="135"/>
      <c r="E39" s="14" t="s">
        <v>101</v>
      </c>
      <c r="F39" s="18">
        <v>10580</v>
      </c>
      <c r="G39" s="37">
        <v>50</v>
      </c>
      <c r="H39" s="18">
        <v>5212</v>
      </c>
      <c r="I39" s="18">
        <v>98.45</v>
      </c>
      <c r="J39" s="18">
        <v>78.459999999999994</v>
      </c>
      <c r="K39" s="18">
        <v>66.61</v>
      </c>
      <c r="L39" s="18" t="s">
        <v>1608</v>
      </c>
      <c r="M39" s="18" t="s">
        <v>1608</v>
      </c>
      <c r="N39" s="18" t="s">
        <v>1608</v>
      </c>
      <c r="O39" s="18" t="s">
        <v>1608</v>
      </c>
      <c r="P39" s="18" t="s">
        <v>1608</v>
      </c>
      <c r="Q39" s="18" t="s">
        <v>1608</v>
      </c>
    </row>
    <row r="40" spans="2:17" ht="102.75" customHeight="1">
      <c r="C40" s="134" t="s">
        <v>105</v>
      </c>
      <c r="D40" s="135"/>
      <c r="E40" s="14" t="s">
        <v>102</v>
      </c>
      <c r="F40" s="18">
        <v>11840</v>
      </c>
      <c r="G40" s="37">
        <v>44</v>
      </c>
      <c r="H40" s="18">
        <v>6515</v>
      </c>
      <c r="I40" s="18">
        <v>112.06</v>
      </c>
      <c r="J40" s="18">
        <v>89.31</v>
      </c>
      <c r="K40" s="18">
        <v>75.81</v>
      </c>
      <c r="L40" s="18" t="s">
        <v>1608</v>
      </c>
      <c r="M40" s="18" t="s">
        <v>1608</v>
      </c>
      <c r="N40" s="18" t="s">
        <v>1608</v>
      </c>
      <c r="O40" s="18" t="s">
        <v>1608</v>
      </c>
      <c r="P40" s="18" t="s">
        <v>1608</v>
      </c>
      <c r="Q40" s="18" t="s">
        <v>1608</v>
      </c>
    </row>
    <row r="41" spans="2:17" ht="102.75" customHeight="1">
      <c r="C41" s="134" t="s">
        <v>106</v>
      </c>
      <c r="D41" s="135"/>
      <c r="E41" s="14" t="s">
        <v>103</v>
      </c>
      <c r="F41" s="18">
        <v>12650</v>
      </c>
      <c r="G41" s="37">
        <v>43</v>
      </c>
      <c r="H41" s="18">
        <v>7184</v>
      </c>
      <c r="I41" s="18">
        <v>116.27</v>
      </c>
      <c r="J41" s="18">
        <v>92.66</v>
      </c>
      <c r="K41" s="18">
        <v>78.67</v>
      </c>
      <c r="L41" s="18" t="s">
        <v>1608</v>
      </c>
      <c r="M41" s="18" t="s">
        <v>1608</v>
      </c>
      <c r="N41" s="18" t="s">
        <v>1608</v>
      </c>
      <c r="O41" s="18" t="s">
        <v>1608</v>
      </c>
      <c r="P41" s="18" t="s">
        <v>1608</v>
      </c>
      <c r="Q41" s="18" t="s">
        <v>1608</v>
      </c>
    </row>
    <row r="42" spans="2:17" s="30" customFormat="1" ht="14.25" customHeight="1">
      <c r="B42" s="45"/>
      <c r="C42" s="46"/>
      <c r="D42" s="31"/>
      <c r="E42" s="47"/>
      <c r="F42" s="48"/>
      <c r="G42" s="49"/>
      <c r="H42" s="48"/>
      <c r="I42" s="48"/>
      <c r="J42" s="48"/>
      <c r="K42" s="48"/>
      <c r="L42" s="48"/>
      <c r="M42" s="48"/>
      <c r="N42" s="48"/>
      <c r="O42" s="48"/>
      <c r="P42" s="48"/>
      <c r="Q42" s="48"/>
    </row>
    <row r="44" spans="2:17" ht="20.100000000000001" customHeight="1">
      <c r="C44" s="4" t="s">
        <v>2</v>
      </c>
      <c r="D44" s="5" t="s">
        <v>54</v>
      </c>
      <c r="E44" s="1"/>
    </row>
    <row r="45" spans="2:17" ht="20.100000000000001" customHeight="1">
      <c r="C45" s="4" t="s">
        <v>5</v>
      </c>
      <c r="D45" s="16" t="s">
        <v>111</v>
      </c>
      <c r="E45" s="1"/>
    </row>
    <row r="46" spans="2:17" ht="20.100000000000001" customHeight="1">
      <c r="C46" s="4" t="s">
        <v>7</v>
      </c>
      <c r="D46" s="5">
        <v>30</v>
      </c>
      <c r="E46" s="1"/>
    </row>
    <row r="47" spans="2:17" ht="20.100000000000001" customHeight="1">
      <c r="C47" s="4" t="s">
        <v>12</v>
      </c>
      <c r="D47" s="5">
        <v>30</v>
      </c>
      <c r="E47" s="1"/>
    </row>
    <row r="48" spans="2:17" ht="20.100000000000001" customHeight="1">
      <c r="C48" s="4" t="s">
        <v>13</v>
      </c>
      <c r="D48" s="7" t="s">
        <v>691</v>
      </c>
      <c r="E48" s="1"/>
    </row>
    <row r="49" spans="2:17" ht="20.100000000000001" customHeight="1">
      <c r="C49" s="8" t="s">
        <v>109</v>
      </c>
      <c r="D49" s="32">
        <v>6.6E-3</v>
      </c>
      <c r="E49" s="1"/>
    </row>
    <row r="50" spans="2:17" ht="20.100000000000001" customHeight="1">
      <c r="C50" s="8" t="s">
        <v>110</v>
      </c>
      <c r="D50" s="33">
        <v>4.53E-2</v>
      </c>
      <c r="E50" s="1"/>
    </row>
    <row r="51" spans="2:17" ht="20.100000000000001" customHeight="1">
      <c r="C51" s="8" t="s">
        <v>93</v>
      </c>
      <c r="D51" s="34" t="s">
        <v>310</v>
      </c>
      <c r="E51" s="1"/>
    </row>
    <row r="52" spans="2:17" ht="20.100000000000001" customHeight="1">
      <c r="C52" s="8" t="s">
        <v>92</v>
      </c>
      <c r="D52" s="34" t="s">
        <v>310</v>
      </c>
    </row>
    <row r="53" spans="2:17" ht="20.100000000000001" customHeight="1">
      <c r="C53" s="42" t="s">
        <v>107</v>
      </c>
      <c r="D53" s="32" t="s">
        <v>310</v>
      </c>
    </row>
    <row r="54" spans="2:17" ht="20.100000000000001" customHeight="1">
      <c r="C54" s="42" t="s">
        <v>108</v>
      </c>
      <c r="D54" s="33" t="s">
        <v>310</v>
      </c>
    </row>
    <row r="55" spans="2:17" s="10" customFormat="1" ht="20.100000000000001" customHeight="1">
      <c r="B55" s="9"/>
      <c r="F55" s="147" t="s">
        <v>3</v>
      </c>
      <c r="G55" s="148"/>
      <c r="H55" s="149"/>
      <c r="I55" s="146" t="s">
        <v>4</v>
      </c>
      <c r="J55" s="146"/>
      <c r="K55" s="146"/>
      <c r="L55" s="146" t="s">
        <v>49</v>
      </c>
      <c r="M55" s="146"/>
      <c r="N55" s="146"/>
      <c r="O55" s="146" t="s">
        <v>48</v>
      </c>
      <c r="P55" s="146"/>
      <c r="Q55" s="146"/>
    </row>
    <row r="56" spans="2:17" s="10" customFormat="1" ht="20.100000000000001" customHeight="1">
      <c r="B56" s="9"/>
      <c r="F56" s="147" t="s">
        <v>6</v>
      </c>
      <c r="G56" s="148"/>
      <c r="H56" s="149"/>
      <c r="I56" s="150" t="s">
        <v>26</v>
      </c>
      <c r="J56" s="150"/>
      <c r="K56" s="150"/>
      <c r="L56" s="150" t="s">
        <v>26</v>
      </c>
      <c r="M56" s="150"/>
      <c r="N56" s="150"/>
      <c r="O56" s="150" t="s">
        <v>26</v>
      </c>
      <c r="P56" s="150"/>
      <c r="Q56" s="150"/>
    </row>
    <row r="57" spans="2:17" s="13" customFormat="1" ht="20.100000000000001" customHeight="1">
      <c r="B57" s="11"/>
      <c r="C57" s="151" t="s">
        <v>14</v>
      </c>
      <c r="D57" s="152"/>
      <c r="E57" s="28" t="s">
        <v>17</v>
      </c>
      <c r="F57" s="28" t="s">
        <v>8</v>
      </c>
      <c r="G57" s="36" t="s">
        <v>18</v>
      </c>
      <c r="H57" s="28" t="s">
        <v>19</v>
      </c>
      <c r="I57" s="28" t="s">
        <v>9</v>
      </c>
      <c r="J57" s="28" t="s">
        <v>10</v>
      </c>
      <c r="K57" s="28" t="s">
        <v>11</v>
      </c>
      <c r="L57" s="28" t="s">
        <v>9</v>
      </c>
      <c r="M57" s="28" t="s">
        <v>10</v>
      </c>
      <c r="N57" s="28" t="s">
        <v>11</v>
      </c>
      <c r="O57" s="28" t="s">
        <v>9</v>
      </c>
      <c r="P57" s="28" t="s">
        <v>10</v>
      </c>
      <c r="Q57" s="28" t="s">
        <v>11</v>
      </c>
    </row>
    <row r="58" spans="2:17" ht="95.25" customHeight="1">
      <c r="C58" s="134" t="s">
        <v>112</v>
      </c>
      <c r="D58" s="135"/>
      <c r="E58" s="14" t="s">
        <v>113</v>
      </c>
      <c r="F58" s="18">
        <v>13160</v>
      </c>
      <c r="G58" s="37">
        <v>51</v>
      </c>
      <c r="H58" s="18">
        <v>6417</v>
      </c>
      <c r="I58" s="18">
        <v>102.04</v>
      </c>
      <c r="J58" s="18">
        <v>81.31</v>
      </c>
      <c r="K58" s="18">
        <v>69.03</v>
      </c>
      <c r="L58" s="18" t="s">
        <v>1608</v>
      </c>
      <c r="M58" s="18" t="s">
        <v>1608</v>
      </c>
      <c r="N58" s="18" t="s">
        <v>1608</v>
      </c>
      <c r="O58" s="18" t="s">
        <v>1608</v>
      </c>
      <c r="P58" s="18" t="s">
        <v>1608</v>
      </c>
      <c r="Q58" s="18" t="s">
        <v>1608</v>
      </c>
    </row>
    <row r="59" spans="2:17" ht="102.75" customHeight="1">
      <c r="C59" s="134" t="s">
        <v>117</v>
      </c>
      <c r="D59" s="135"/>
      <c r="E59" s="14" t="s">
        <v>114</v>
      </c>
      <c r="F59" s="18">
        <v>14420</v>
      </c>
      <c r="G59" s="37">
        <v>46</v>
      </c>
      <c r="H59" s="18">
        <v>7710</v>
      </c>
      <c r="I59" s="18">
        <v>119.23</v>
      </c>
      <c r="J59" s="18">
        <v>95.02</v>
      </c>
      <c r="K59" s="18">
        <v>80.680000000000007</v>
      </c>
      <c r="L59" s="18" t="s">
        <v>1608</v>
      </c>
      <c r="M59" s="18" t="s">
        <v>1608</v>
      </c>
      <c r="N59" s="18" t="s">
        <v>1608</v>
      </c>
      <c r="O59" s="18" t="s">
        <v>1608</v>
      </c>
      <c r="P59" s="18" t="s">
        <v>1608</v>
      </c>
      <c r="Q59" s="18" t="s">
        <v>1608</v>
      </c>
    </row>
    <row r="60" spans="2:17" ht="102.75" customHeight="1">
      <c r="C60" s="134" t="s">
        <v>116</v>
      </c>
      <c r="D60" s="135"/>
      <c r="E60" s="14" t="s">
        <v>115</v>
      </c>
      <c r="F60" s="18">
        <v>15230</v>
      </c>
      <c r="G60" s="37">
        <v>45</v>
      </c>
      <c r="H60" s="18">
        <v>8374</v>
      </c>
      <c r="I60" s="18">
        <v>123.38</v>
      </c>
      <c r="J60" s="18">
        <v>98.33</v>
      </c>
      <c r="K60" s="18">
        <v>83.48</v>
      </c>
      <c r="L60" s="18" t="s">
        <v>1608</v>
      </c>
      <c r="M60" s="18" t="s">
        <v>1608</v>
      </c>
      <c r="N60" s="18" t="s">
        <v>1608</v>
      </c>
      <c r="O60" s="18" t="s">
        <v>1608</v>
      </c>
      <c r="P60" s="18" t="s">
        <v>1608</v>
      </c>
      <c r="Q60" s="18" t="s">
        <v>1608</v>
      </c>
    </row>
    <row r="61" spans="2:17" s="30" customFormat="1" ht="17.25" customHeight="1">
      <c r="B61" s="45"/>
      <c r="C61" s="46"/>
      <c r="D61" s="31"/>
      <c r="E61" s="47"/>
      <c r="F61" s="48"/>
      <c r="G61" s="49"/>
      <c r="H61" s="48"/>
      <c r="I61" s="48"/>
      <c r="J61" s="48"/>
      <c r="K61" s="48"/>
      <c r="L61" s="48"/>
      <c r="M61" s="48"/>
      <c r="N61" s="48"/>
      <c r="O61" s="48"/>
      <c r="P61" s="48"/>
      <c r="Q61" s="48"/>
    </row>
    <row r="62" spans="2:17" ht="20.100000000000001" customHeight="1">
      <c r="B62" s="15"/>
      <c r="C62" s="153" t="s">
        <v>313</v>
      </c>
      <c r="D62" s="153"/>
      <c r="E62" s="153"/>
      <c r="F62" s="153"/>
      <c r="G62" s="153"/>
      <c r="H62" s="153"/>
      <c r="I62" s="153"/>
      <c r="J62" s="153"/>
      <c r="K62" s="153"/>
    </row>
    <row r="63" spans="2:17" ht="20.100000000000001" customHeight="1">
      <c r="C63" s="144" t="s">
        <v>67</v>
      </c>
      <c r="D63" s="145" t="s">
        <v>67</v>
      </c>
      <c r="E63" s="14"/>
      <c r="F63" s="18"/>
      <c r="G63" s="37"/>
      <c r="H63" s="18"/>
      <c r="I63" s="18"/>
      <c r="J63" s="18"/>
      <c r="K63" s="18"/>
      <c r="L63" s="18"/>
      <c r="M63" s="18"/>
      <c r="N63" s="18"/>
      <c r="O63" s="18"/>
      <c r="P63" s="18"/>
      <c r="Q63" s="18"/>
    </row>
    <row r="64" spans="2:17" ht="20.100000000000001" customHeight="1">
      <c r="C64" s="138" t="s">
        <v>68</v>
      </c>
      <c r="D64" s="139" t="s">
        <v>68</v>
      </c>
      <c r="E64" s="14" t="s">
        <v>126</v>
      </c>
      <c r="F64" s="18">
        <v>450</v>
      </c>
      <c r="G64" s="37">
        <v>0</v>
      </c>
      <c r="H64" s="18">
        <v>450</v>
      </c>
      <c r="I64" s="18">
        <v>11.89</v>
      </c>
      <c r="J64" s="18">
        <v>9.49</v>
      </c>
      <c r="K64" s="18">
        <v>8.06</v>
      </c>
      <c r="L64" s="18" t="s">
        <v>1608</v>
      </c>
      <c r="M64" s="18" t="s">
        <v>1608</v>
      </c>
      <c r="N64" s="18" t="s">
        <v>1608</v>
      </c>
      <c r="O64" s="18" t="s">
        <v>1608</v>
      </c>
      <c r="P64" s="18" t="s">
        <v>1608</v>
      </c>
      <c r="Q64" s="18" t="s">
        <v>1608</v>
      </c>
    </row>
    <row r="65" spans="3:17" ht="20.100000000000001" customHeight="1">
      <c r="C65" s="138" t="s">
        <v>69</v>
      </c>
      <c r="D65" s="139" t="s">
        <v>69</v>
      </c>
      <c r="E65" s="14" t="s">
        <v>127</v>
      </c>
      <c r="F65" s="18">
        <v>0</v>
      </c>
      <c r="G65" s="37">
        <v>0</v>
      </c>
      <c r="H65" s="18">
        <v>0</v>
      </c>
      <c r="I65" s="18">
        <v>0</v>
      </c>
      <c r="J65" s="18">
        <v>0</v>
      </c>
      <c r="K65" s="18">
        <v>0</v>
      </c>
      <c r="L65" s="18" t="s">
        <v>1608</v>
      </c>
      <c r="M65" s="18" t="s">
        <v>1608</v>
      </c>
      <c r="N65" s="18" t="s">
        <v>1608</v>
      </c>
      <c r="O65" s="18" t="s">
        <v>1608</v>
      </c>
      <c r="P65" s="18" t="s">
        <v>1608</v>
      </c>
      <c r="Q65" s="18" t="s">
        <v>1608</v>
      </c>
    </row>
    <row r="66" spans="3:17" ht="20.100000000000001" customHeight="1">
      <c r="C66" s="144" t="s">
        <v>70</v>
      </c>
      <c r="D66" s="145" t="s">
        <v>70</v>
      </c>
      <c r="E66" s="14"/>
      <c r="F66" s="18"/>
      <c r="G66" s="37"/>
      <c r="H66" s="18"/>
      <c r="I66" s="18"/>
      <c r="J66" s="18"/>
      <c r="K66" s="18"/>
      <c r="L66" s="18"/>
      <c r="M66" s="18"/>
      <c r="N66" s="18"/>
      <c r="O66" s="18"/>
      <c r="P66" s="18"/>
      <c r="Q66" s="18"/>
    </row>
    <row r="67" spans="3:17" ht="20.100000000000001" customHeight="1">
      <c r="C67" s="138" t="s">
        <v>71</v>
      </c>
      <c r="D67" s="139" t="s">
        <v>71</v>
      </c>
      <c r="E67" s="14" t="s">
        <v>128</v>
      </c>
      <c r="F67" s="18">
        <v>999</v>
      </c>
      <c r="G67" s="37">
        <v>15</v>
      </c>
      <c r="H67" s="18">
        <v>849</v>
      </c>
      <c r="I67" s="18">
        <v>19.809999999999999</v>
      </c>
      <c r="J67" s="18">
        <v>15.81</v>
      </c>
      <c r="K67" s="18">
        <v>13.44</v>
      </c>
      <c r="L67" s="18" t="s">
        <v>1608</v>
      </c>
      <c r="M67" s="18" t="s">
        <v>1608</v>
      </c>
      <c r="N67" s="18" t="s">
        <v>1608</v>
      </c>
      <c r="O67" s="18" t="s">
        <v>1608</v>
      </c>
      <c r="P67" s="18" t="s">
        <v>1608</v>
      </c>
      <c r="Q67" s="18" t="s">
        <v>1608</v>
      </c>
    </row>
    <row r="68" spans="3:17" ht="20.100000000000001" customHeight="1">
      <c r="C68" s="138" t="s">
        <v>72</v>
      </c>
      <c r="D68" s="139" t="s">
        <v>72</v>
      </c>
      <c r="E68" s="14" t="s">
        <v>129</v>
      </c>
      <c r="F68" s="18">
        <v>2500</v>
      </c>
      <c r="G68" s="37">
        <v>58</v>
      </c>
      <c r="H68" s="18">
        <v>1050</v>
      </c>
      <c r="I68" s="18">
        <v>27.16</v>
      </c>
      <c r="J68" s="18">
        <v>21.67</v>
      </c>
      <c r="K68" s="18">
        <v>18.420000000000002</v>
      </c>
      <c r="L68" s="18" t="s">
        <v>1608</v>
      </c>
      <c r="M68" s="18" t="s">
        <v>1608</v>
      </c>
      <c r="N68" s="18" t="s">
        <v>1608</v>
      </c>
      <c r="O68" s="18" t="s">
        <v>1608</v>
      </c>
      <c r="P68" s="18" t="s">
        <v>1608</v>
      </c>
      <c r="Q68" s="18" t="s">
        <v>1608</v>
      </c>
    </row>
    <row r="69" spans="3:17" ht="20.100000000000001" customHeight="1">
      <c r="C69" s="144" t="s">
        <v>70</v>
      </c>
      <c r="D69" s="145" t="s">
        <v>70</v>
      </c>
      <c r="E69" s="14"/>
      <c r="F69" s="18"/>
      <c r="G69" s="37"/>
      <c r="H69" s="18"/>
      <c r="I69" s="18" t="s">
        <v>89</v>
      </c>
      <c r="J69" s="18" t="s">
        <v>89</v>
      </c>
      <c r="K69" s="18" t="s">
        <v>89</v>
      </c>
      <c r="L69" s="18"/>
      <c r="M69" s="18"/>
      <c r="N69" s="18"/>
      <c r="O69" s="18"/>
      <c r="P69" s="18"/>
      <c r="Q69" s="18"/>
    </row>
    <row r="70" spans="3:17" ht="20.100000000000001" customHeight="1">
      <c r="C70" s="138" t="s">
        <v>73</v>
      </c>
      <c r="D70" s="139" t="s">
        <v>73</v>
      </c>
      <c r="E70" s="14" t="s">
        <v>130</v>
      </c>
      <c r="F70" s="18">
        <v>59</v>
      </c>
      <c r="G70" s="37">
        <v>0</v>
      </c>
      <c r="H70" s="18">
        <v>59</v>
      </c>
      <c r="I70" s="18">
        <v>2.16</v>
      </c>
      <c r="J70" s="18">
        <v>1.72</v>
      </c>
      <c r="K70" s="18">
        <v>1.47</v>
      </c>
      <c r="L70" s="18" t="s">
        <v>1608</v>
      </c>
      <c r="M70" s="18" t="s">
        <v>1608</v>
      </c>
      <c r="N70" s="18" t="s">
        <v>1608</v>
      </c>
      <c r="O70" s="18" t="s">
        <v>1608</v>
      </c>
      <c r="P70" s="18" t="s">
        <v>1608</v>
      </c>
      <c r="Q70" s="18" t="s">
        <v>1608</v>
      </c>
    </row>
    <row r="71" spans="3:17" ht="20.100000000000001" customHeight="1">
      <c r="C71" s="138" t="s">
        <v>74</v>
      </c>
      <c r="D71" s="139" t="s">
        <v>74</v>
      </c>
      <c r="E71" s="14" t="s">
        <v>131</v>
      </c>
      <c r="F71" s="18">
        <v>279</v>
      </c>
      <c r="G71" s="37">
        <v>13</v>
      </c>
      <c r="H71" s="18">
        <v>240</v>
      </c>
      <c r="I71" s="18">
        <v>11.19</v>
      </c>
      <c r="J71" s="18">
        <v>9.56</v>
      </c>
      <c r="K71" s="18">
        <v>8.6</v>
      </c>
      <c r="L71" s="18" t="s">
        <v>1608</v>
      </c>
      <c r="M71" s="18" t="s">
        <v>1608</v>
      </c>
      <c r="N71" s="18" t="s">
        <v>1608</v>
      </c>
      <c r="O71" s="18" t="s">
        <v>1608</v>
      </c>
      <c r="P71" s="18" t="s">
        <v>1608</v>
      </c>
      <c r="Q71" s="18" t="s">
        <v>1608</v>
      </c>
    </row>
    <row r="72" spans="3:17" ht="20.100000000000001" customHeight="1">
      <c r="C72" s="138" t="s">
        <v>75</v>
      </c>
      <c r="D72" s="139" t="s">
        <v>75</v>
      </c>
      <c r="E72" s="14" t="s">
        <v>132</v>
      </c>
      <c r="F72" s="18">
        <v>299</v>
      </c>
      <c r="G72" s="37">
        <v>16</v>
      </c>
      <c r="H72" s="18">
        <v>249</v>
      </c>
      <c r="I72" s="18">
        <v>9.14</v>
      </c>
      <c r="J72" s="18">
        <v>7.3</v>
      </c>
      <c r="K72" s="18">
        <v>6.2</v>
      </c>
      <c r="L72" s="18" t="s">
        <v>1608</v>
      </c>
      <c r="M72" s="18" t="s">
        <v>1608</v>
      </c>
      <c r="N72" s="18" t="s">
        <v>1608</v>
      </c>
      <c r="O72" s="18" t="s">
        <v>1608</v>
      </c>
      <c r="P72" s="18" t="s">
        <v>1608</v>
      </c>
      <c r="Q72" s="18" t="s">
        <v>1608</v>
      </c>
    </row>
    <row r="73" spans="3:17" ht="20.100000000000001" customHeight="1">
      <c r="C73" s="144" t="s">
        <v>76</v>
      </c>
      <c r="D73" s="145" t="s">
        <v>76</v>
      </c>
      <c r="E73" s="14"/>
      <c r="F73" s="18"/>
      <c r="G73" s="37"/>
      <c r="H73" s="18"/>
      <c r="I73" s="18" t="s">
        <v>89</v>
      </c>
      <c r="J73" s="18" t="s">
        <v>89</v>
      </c>
      <c r="K73" s="18" t="s">
        <v>89</v>
      </c>
      <c r="L73" s="18"/>
      <c r="M73" s="18"/>
      <c r="N73" s="18"/>
      <c r="O73" s="18"/>
      <c r="P73" s="18"/>
      <c r="Q73" s="18"/>
    </row>
    <row r="74" spans="3:17" ht="20.100000000000001" customHeight="1">
      <c r="C74" s="138" t="s">
        <v>77</v>
      </c>
      <c r="D74" s="139" t="s">
        <v>77</v>
      </c>
      <c r="E74" s="14" t="s">
        <v>133</v>
      </c>
      <c r="F74" s="18">
        <v>299</v>
      </c>
      <c r="G74" s="37">
        <v>0</v>
      </c>
      <c r="H74" s="18">
        <v>299</v>
      </c>
      <c r="I74" s="18">
        <v>9.8699999999999992</v>
      </c>
      <c r="J74" s="18">
        <v>7.88</v>
      </c>
      <c r="K74" s="18">
        <v>6.69</v>
      </c>
      <c r="L74" s="18" t="s">
        <v>1608</v>
      </c>
      <c r="M74" s="18" t="s">
        <v>1608</v>
      </c>
      <c r="N74" s="18" t="s">
        <v>1608</v>
      </c>
      <c r="O74" s="18" t="s">
        <v>1608</v>
      </c>
      <c r="P74" s="18" t="s">
        <v>1608</v>
      </c>
      <c r="Q74" s="18" t="s">
        <v>1608</v>
      </c>
    </row>
    <row r="75" spans="3:17" ht="20.100000000000001" customHeight="1">
      <c r="C75" s="138" t="s">
        <v>78</v>
      </c>
      <c r="D75" s="139" t="s">
        <v>78</v>
      </c>
      <c r="E75" s="14" t="s">
        <v>134</v>
      </c>
      <c r="F75" s="18">
        <v>349</v>
      </c>
      <c r="G75" s="37">
        <v>14</v>
      </c>
      <c r="H75" s="18">
        <v>299</v>
      </c>
      <c r="I75" s="18">
        <v>7.89</v>
      </c>
      <c r="J75" s="18">
        <v>6.3</v>
      </c>
      <c r="K75" s="18">
        <v>5.34</v>
      </c>
      <c r="L75" s="18" t="s">
        <v>1608</v>
      </c>
      <c r="M75" s="18" t="s">
        <v>1608</v>
      </c>
      <c r="N75" s="18" t="s">
        <v>1608</v>
      </c>
      <c r="O75" s="18" t="s">
        <v>1608</v>
      </c>
      <c r="P75" s="18" t="s">
        <v>1608</v>
      </c>
      <c r="Q75" s="18" t="s">
        <v>1608</v>
      </c>
    </row>
    <row r="76" spans="3:17" ht="20.100000000000001" customHeight="1">
      <c r="C76" s="138" t="s">
        <v>79</v>
      </c>
      <c r="D76" s="139" t="s">
        <v>79</v>
      </c>
      <c r="E76" s="14" t="s">
        <v>135</v>
      </c>
      <c r="F76" s="18">
        <v>349</v>
      </c>
      <c r="G76" s="37">
        <v>0</v>
      </c>
      <c r="H76" s="18">
        <v>349</v>
      </c>
      <c r="I76" s="18">
        <v>8.25</v>
      </c>
      <c r="J76" s="18">
        <v>6.59</v>
      </c>
      <c r="K76" s="18">
        <v>5.6</v>
      </c>
      <c r="L76" s="18" t="s">
        <v>1608</v>
      </c>
      <c r="M76" s="18" t="s">
        <v>1608</v>
      </c>
      <c r="N76" s="18" t="s">
        <v>1608</v>
      </c>
      <c r="O76" s="18" t="s">
        <v>1608</v>
      </c>
      <c r="P76" s="18" t="s">
        <v>1608</v>
      </c>
      <c r="Q76" s="18" t="s">
        <v>1608</v>
      </c>
    </row>
    <row r="77" spans="3:17" ht="20.100000000000001" customHeight="1">
      <c r="C77" s="138" t="s">
        <v>80</v>
      </c>
      <c r="D77" s="139" t="s">
        <v>80</v>
      </c>
      <c r="E77" s="14" t="s">
        <v>136</v>
      </c>
      <c r="F77" s="18">
        <v>1299</v>
      </c>
      <c r="G77" s="37">
        <v>20</v>
      </c>
      <c r="H77" s="18">
        <v>1039</v>
      </c>
      <c r="I77" s="18">
        <v>18.8</v>
      </c>
      <c r="J77" s="18">
        <v>14.99</v>
      </c>
      <c r="K77" s="18">
        <v>12.75</v>
      </c>
      <c r="L77" s="18" t="s">
        <v>1608</v>
      </c>
      <c r="M77" s="18" t="s">
        <v>1608</v>
      </c>
      <c r="N77" s="18" t="s">
        <v>1608</v>
      </c>
      <c r="O77" s="18" t="s">
        <v>1608</v>
      </c>
      <c r="P77" s="18" t="s">
        <v>1608</v>
      </c>
      <c r="Q77" s="18" t="s">
        <v>1608</v>
      </c>
    </row>
    <row r="78" spans="3:17" ht="20.100000000000001" customHeight="1">
      <c r="C78" s="138" t="s">
        <v>81</v>
      </c>
      <c r="D78" s="139" t="s">
        <v>81</v>
      </c>
      <c r="E78" s="14" t="s">
        <v>137</v>
      </c>
      <c r="F78" s="18">
        <v>579</v>
      </c>
      <c r="G78" s="37">
        <v>17</v>
      </c>
      <c r="H78" s="18">
        <v>479</v>
      </c>
      <c r="I78" s="18">
        <v>18.57</v>
      </c>
      <c r="J78" s="18">
        <v>15.25</v>
      </c>
      <c r="K78" s="18">
        <v>13.27</v>
      </c>
      <c r="L78" s="18" t="s">
        <v>1608</v>
      </c>
      <c r="M78" s="18" t="s">
        <v>1608</v>
      </c>
      <c r="N78" s="18" t="s">
        <v>1608</v>
      </c>
      <c r="O78" s="18" t="s">
        <v>1608</v>
      </c>
      <c r="P78" s="18" t="s">
        <v>1608</v>
      </c>
      <c r="Q78" s="18" t="s">
        <v>1608</v>
      </c>
    </row>
    <row r="79" spans="3:17" ht="20.100000000000001" customHeight="1">
      <c r="C79" s="138" t="s">
        <v>82</v>
      </c>
      <c r="D79" s="139" t="s">
        <v>82</v>
      </c>
      <c r="E79" s="14" t="s">
        <v>138</v>
      </c>
      <c r="F79" s="18">
        <v>499</v>
      </c>
      <c r="G79" s="37">
        <v>0</v>
      </c>
      <c r="H79" s="18">
        <v>499</v>
      </c>
      <c r="I79" s="18">
        <v>11.71</v>
      </c>
      <c r="J79" s="18">
        <v>9.33</v>
      </c>
      <c r="K79" s="18">
        <v>7.95</v>
      </c>
      <c r="L79" s="18" t="s">
        <v>1608</v>
      </c>
      <c r="M79" s="18" t="s">
        <v>1608</v>
      </c>
      <c r="N79" s="18" t="s">
        <v>1608</v>
      </c>
      <c r="O79" s="18" t="s">
        <v>1608</v>
      </c>
      <c r="P79" s="18" t="s">
        <v>1608</v>
      </c>
      <c r="Q79" s="18" t="s">
        <v>1608</v>
      </c>
    </row>
    <row r="80" spans="3:17" ht="20.100000000000001" customHeight="1">
      <c r="C80" s="138" t="s">
        <v>83</v>
      </c>
      <c r="D80" s="139" t="s">
        <v>83</v>
      </c>
      <c r="E80" s="14" t="s">
        <v>139</v>
      </c>
      <c r="F80" s="18">
        <v>1199</v>
      </c>
      <c r="G80" s="37">
        <v>33</v>
      </c>
      <c r="H80" s="18">
        <v>799</v>
      </c>
      <c r="I80" s="18">
        <v>18.760000000000002</v>
      </c>
      <c r="J80" s="18">
        <v>14.96</v>
      </c>
      <c r="K80" s="18">
        <v>12.72</v>
      </c>
      <c r="L80" s="18" t="s">
        <v>1608</v>
      </c>
      <c r="M80" s="18" t="s">
        <v>1608</v>
      </c>
      <c r="N80" s="18" t="s">
        <v>1608</v>
      </c>
      <c r="O80" s="18" t="s">
        <v>1608</v>
      </c>
      <c r="P80" s="18" t="s">
        <v>1608</v>
      </c>
      <c r="Q80" s="18" t="s">
        <v>1608</v>
      </c>
    </row>
    <row r="81" spans="3:17" ht="20.100000000000001" customHeight="1">
      <c r="C81" s="138" t="s">
        <v>84</v>
      </c>
      <c r="D81" s="139" t="s">
        <v>84</v>
      </c>
      <c r="E81" s="14" t="s">
        <v>140</v>
      </c>
      <c r="F81" s="18">
        <v>795</v>
      </c>
      <c r="G81" s="37">
        <v>37</v>
      </c>
      <c r="H81" s="18">
        <v>495</v>
      </c>
      <c r="I81" s="18">
        <v>5.87</v>
      </c>
      <c r="J81" s="18">
        <v>4.68</v>
      </c>
      <c r="K81" s="18">
        <v>3.99</v>
      </c>
      <c r="L81" s="18" t="s">
        <v>1608</v>
      </c>
      <c r="M81" s="18" t="s">
        <v>1608</v>
      </c>
      <c r="N81" s="18" t="s">
        <v>1608</v>
      </c>
      <c r="O81" s="18" t="s">
        <v>1608</v>
      </c>
      <c r="P81" s="18" t="s">
        <v>1608</v>
      </c>
      <c r="Q81" s="18" t="s">
        <v>1608</v>
      </c>
    </row>
    <row r="82" spans="3:17" ht="20.100000000000001" customHeight="1">
      <c r="C82" s="138" t="s">
        <v>85</v>
      </c>
      <c r="D82" s="139" t="s">
        <v>85</v>
      </c>
      <c r="E82" s="14" t="s">
        <v>141</v>
      </c>
      <c r="F82" s="18">
        <v>299</v>
      </c>
      <c r="G82" s="37">
        <v>0</v>
      </c>
      <c r="H82" s="18">
        <v>299</v>
      </c>
      <c r="I82" s="18">
        <v>7.01</v>
      </c>
      <c r="J82" s="18">
        <v>5.6</v>
      </c>
      <c r="K82" s="18">
        <v>4.76</v>
      </c>
      <c r="L82" s="18" t="s">
        <v>1608</v>
      </c>
      <c r="M82" s="18" t="s">
        <v>1608</v>
      </c>
      <c r="N82" s="18" t="s">
        <v>1608</v>
      </c>
      <c r="O82" s="18" t="s">
        <v>1608</v>
      </c>
      <c r="P82" s="18" t="s">
        <v>1608</v>
      </c>
      <c r="Q82" s="18" t="s">
        <v>1608</v>
      </c>
    </row>
    <row r="83" spans="3:17" ht="20.100000000000001" customHeight="1">
      <c r="C83" s="138" t="s">
        <v>86</v>
      </c>
      <c r="D83" s="139" t="s">
        <v>86</v>
      </c>
      <c r="E83" s="14" t="s">
        <v>123</v>
      </c>
      <c r="F83" s="18">
        <v>56</v>
      </c>
      <c r="G83" s="37">
        <v>12</v>
      </c>
      <c r="H83" s="18">
        <v>49</v>
      </c>
      <c r="I83" s="18">
        <v>1.8</v>
      </c>
      <c r="J83" s="18">
        <v>1.43</v>
      </c>
      <c r="K83" s="18">
        <v>1.22</v>
      </c>
      <c r="L83" s="18" t="s">
        <v>1608</v>
      </c>
      <c r="M83" s="18" t="s">
        <v>1608</v>
      </c>
      <c r="N83" s="18" t="s">
        <v>1608</v>
      </c>
      <c r="O83" s="18" t="s">
        <v>1608</v>
      </c>
      <c r="P83" s="18" t="s">
        <v>1608</v>
      </c>
      <c r="Q83" s="18" t="s">
        <v>1608</v>
      </c>
    </row>
    <row r="84" spans="3:17" ht="20.100000000000001" customHeight="1">
      <c r="C84" s="138" t="s">
        <v>99</v>
      </c>
      <c r="D84" s="139"/>
      <c r="E84" s="14" t="s">
        <v>124</v>
      </c>
      <c r="F84" s="18">
        <v>100</v>
      </c>
      <c r="G84" s="37">
        <v>0</v>
      </c>
      <c r="H84" s="18">
        <v>100</v>
      </c>
      <c r="I84" s="18">
        <v>3.68</v>
      </c>
      <c r="J84" s="18">
        <v>2.93</v>
      </c>
      <c r="K84" s="18">
        <v>2.4900000000000002</v>
      </c>
      <c r="L84" s="18" t="s">
        <v>1608</v>
      </c>
      <c r="M84" s="18" t="s">
        <v>1608</v>
      </c>
      <c r="N84" s="18" t="s">
        <v>1608</v>
      </c>
      <c r="O84" s="18" t="s">
        <v>1608</v>
      </c>
      <c r="P84" s="18" t="s">
        <v>1608</v>
      </c>
      <c r="Q84" s="18" t="s">
        <v>1608</v>
      </c>
    </row>
    <row r="85" spans="3:17" ht="20.100000000000001" customHeight="1">
      <c r="C85" s="113" t="s">
        <v>339</v>
      </c>
      <c r="D85" s="114"/>
      <c r="E85" s="14" t="s">
        <v>340</v>
      </c>
      <c r="F85" s="18">
        <v>600</v>
      </c>
      <c r="G85" s="37">
        <v>33</v>
      </c>
      <c r="H85" s="18">
        <v>400</v>
      </c>
      <c r="I85" s="18">
        <v>14.68</v>
      </c>
      <c r="J85" s="18">
        <v>11.72</v>
      </c>
      <c r="K85" s="18">
        <v>9.9499999999999993</v>
      </c>
      <c r="L85" s="18" t="s">
        <v>1608</v>
      </c>
      <c r="M85" s="18" t="s">
        <v>1608</v>
      </c>
      <c r="N85" s="18" t="s">
        <v>1608</v>
      </c>
      <c r="O85" s="18" t="s">
        <v>1608</v>
      </c>
      <c r="P85" s="18" t="s">
        <v>1608</v>
      </c>
      <c r="Q85" s="18" t="s">
        <v>1608</v>
      </c>
    </row>
    <row r="86" spans="3:17" ht="20.100000000000001" customHeight="1">
      <c r="C86" s="138" t="s">
        <v>98</v>
      </c>
      <c r="D86" s="139" t="s">
        <v>85</v>
      </c>
      <c r="E86" s="14" t="s">
        <v>125</v>
      </c>
      <c r="F86" s="18">
        <v>499</v>
      </c>
      <c r="G86" s="37">
        <v>39</v>
      </c>
      <c r="H86" s="18">
        <v>300</v>
      </c>
      <c r="I86" s="18">
        <v>11.01</v>
      </c>
      <c r="J86" s="18">
        <v>8.7899999999999991</v>
      </c>
      <c r="K86" s="18">
        <v>7.47</v>
      </c>
      <c r="L86" s="18" t="s">
        <v>1608</v>
      </c>
      <c r="M86" s="18" t="s">
        <v>1608</v>
      </c>
      <c r="N86" s="18" t="s">
        <v>1608</v>
      </c>
      <c r="O86" s="18" t="s">
        <v>1608</v>
      </c>
      <c r="P86" s="18" t="s">
        <v>1608</v>
      </c>
      <c r="Q86" s="18" t="s">
        <v>1608</v>
      </c>
    </row>
    <row r="87" spans="3:17" ht="20.100000000000001" customHeight="1">
      <c r="C87" s="140" t="s">
        <v>63</v>
      </c>
      <c r="D87" s="140"/>
      <c r="E87" s="140"/>
      <c r="F87" s="140"/>
      <c r="G87" s="140"/>
      <c r="H87" s="140"/>
      <c r="I87" s="140"/>
      <c r="J87" s="140"/>
      <c r="K87" s="140"/>
    </row>
    <row r="88" spans="3:17" ht="20.100000000000001" customHeight="1">
      <c r="C88" s="138" t="s">
        <v>64</v>
      </c>
      <c r="D88" s="139" t="s">
        <v>64</v>
      </c>
      <c r="E88" s="14" t="s">
        <v>120</v>
      </c>
      <c r="F88" s="18">
        <v>1095</v>
      </c>
      <c r="G88" s="37">
        <v>18</v>
      </c>
      <c r="H88" s="18">
        <v>895</v>
      </c>
      <c r="I88" s="18">
        <v>23.64</v>
      </c>
      <c r="J88" s="18">
        <v>18.86</v>
      </c>
      <c r="K88" s="18">
        <v>16.02</v>
      </c>
      <c r="L88" s="18" t="s">
        <v>1608</v>
      </c>
      <c r="M88" s="18" t="s">
        <v>1608</v>
      </c>
      <c r="N88" s="18" t="s">
        <v>1608</v>
      </c>
      <c r="O88" s="18" t="s">
        <v>1608</v>
      </c>
      <c r="P88" s="18" t="s">
        <v>1608</v>
      </c>
      <c r="Q88" s="18" t="s">
        <v>1608</v>
      </c>
    </row>
    <row r="89" spans="3:17" ht="20.100000000000001" customHeight="1">
      <c r="C89" s="138" t="s">
        <v>65</v>
      </c>
      <c r="D89" s="139" t="s">
        <v>65</v>
      </c>
      <c r="E89" s="14" t="s">
        <v>121</v>
      </c>
      <c r="F89" s="18">
        <v>1095</v>
      </c>
      <c r="G89" s="37">
        <v>36</v>
      </c>
      <c r="H89" s="18">
        <v>699</v>
      </c>
      <c r="I89" s="18">
        <v>15.81</v>
      </c>
      <c r="J89" s="18">
        <v>12.61</v>
      </c>
      <c r="K89" s="18">
        <v>10.72</v>
      </c>
      <c r="L89" s="18" t="s">
        <v>1608</v>
      </c>
      <c r="M89" s="18" t="s">
        <v>1608</v>
      </c>
      <c r="N89" s="18" t="s">
        <v>1608</v>
      </c>
      <c r="O89" s="18" t="s">
        <v>1608</v>
      </c>
      <c r="P89" s="18" t="s">
        <v>1608</v>
      </c>
      <c r="Q89" s="18" t="s">
        <v>1608</v>
      </c>
    </row>
    <row r="90" spans="3:17" ht="20.100000000000001" customHeight="1">
      <c r="C90" s="138" t="s">
        <v>66</v>
      </c>
      <c r="D90" s="139" t="s">
        <v>66</v>
      </c>
      <c r="E90" s="14" t="s">
        <v>122</v>
      </c>
      <c r="F90" s="18">
        <v>1495</v>
      </c>
      <c r="G90" s="37">
        <v>16</v>
      </c>
      <c r="H90" s="18">
        <v>1249</v>
      </c>
      <c r="I90" s="18">
        <v>32.99</v>
      </c>
      <c r="J90" s="18">
        <v>26.33</v>
      </c>
      <c r="K90" s="18">
        <v>22.38</v>
      </c>
      <c r="L90" s="18" t="s">
        <v>1608</v>
      </c>
      <c r="M90" s="18" t="s">
        <v>1608</v>
      </c>
      <c r="N90" s="18" t="s">
        <v>1608</v>
      </c>
      <c r="O90" s="18" t="s">
        <v>1608</v>
      </c>
      <c r="P90" s="18" t="s">
        <v>1608</v>
      </c>
      <c r="Q90" s="18" t="s">
        <v>1608</v>
      </c>
    </row>
    <row r="91" spans="3:17" ht="20.100000000000001" customHeight="1">
      <c r="C91" s="140" t="s">
        <v>23</v>
      </c>
      <c r="D91" s="140"/>
      <c r="E91" s="140"/>
      <c r="F91" s="140"/>
      <c r="G91" s="140"/>
      <c r="H91" s="140"/>
      <c r="I91" s="140"/>
      <c r="J91" s="140"/>
      <c r="K91" s="140"/>
    </row>
    <row r="92" spans="3:17" ht="20.100000000000001" customHeight="1">
      <c r="C92" s="138" t="s">
        <v>88</v>
      </c>
      <c r="D92" s="139"/>
      <c r="E92" s="14"/>
      <c r="F92" s="18"/>
      <c r="G92" s="37"/>
      <c r="H92" s="18"/>
      <c r="I92" s="18"/>
      <c r="J92" s="18"/>
      <c r="K92" s="18"/>
      <c r="L92" s="18"/>
      <c r="M92" s="18"/>
      <c r="N92" s="18"/>
      <c r="O92" s="18"/>
      <c r="P92" s="18"/>
      <c r="Q92" s="18"/>
    </row>
    <row r="93" spans="3:17" ht="20.100000000000001" customHeight="1">
      <c r="C93" s="140" t="s">
        <v>22</v>
      </c>
      <c r="D93" s="140"/>
      <c r="E93" s="140"/>
      <c r="F93" s="140"/>
      <c r="G93" s="140"/>
      <c r="H93" s="140"/>
      <c r="I93" s="140"/>
      <c r="J93" s="140"/>
      <c r="K93" s="140"/>
    </row>
    <row r="94" spans="3:17" ht="20.100000000000001" customHeight="1">
      <c r="C94" s="138"/>
      <c r="D94" s="139"/>
      <c r="E94" s="14"/>
      <c r="F94" s="18"/>
      <c r="G94" s="37"/>
      <c r="H94" s="18"/>
      <c r="I94" s="18"/>
      <c r="J94" s="18"/>
      <c r="K94" s="18"/>
      <c r="L94" s="18"/>
      <c r="M94" s="18"/>
      <c r="N94" s="18"/>
      <c r="O94" s="18"/>
      <c r="P94" s="18"/>
      <c r="Q94" s="18"/>
    </row>
    <row r="95" spans="3:17" ht="20.100000000000001" customHeight="1">
      <c r="C95" s="140" t="s">
        <v>34</v>
      </c>
      <c r="D95" s="140"/>
      <c r="E95" s="140"/>
      <c r="F95" s="140"/>
      <c r="G95" s="140"/>
      <c r="H95" s="140"/>
      <c r="I95" s="140"/>
      <c r="J95" s="140"/>
      <c r="K95" s="137"/>
    </row>
    <row r="96" spans="3:17" ht="20.100000000000001" customHeight="1">
      <c r="C96" s="138" t="s">
        <v>87</v>
      </c>
      <c r="D96" s="139"/>
      <c r="E96" s="14"/>
      <c r="F96" s="18"/>
      <c r="G96" s="37"/>
      <c r="H96" s="18"/>
      <c r="I96" s="18"/>
      <c r="J96" s="18"/>
      <c r="K96" s="18"/>
      <c r="L96" s="18"/>
      <c r="M96" s="18"/>
      <c r="N96" s="18"/>
      <c r="O96" s="18"/>
      <c r="P96" s="18"/>
      <c r="Q96" s="18"/>
    </row>
    <row r="97" spans="3:17" ht="20.100000000000001" customHeight="1">
      <c r="C97" s="3" t="s">
        <v>16</v>
      </c>
      <c r="F97" s="19"/>
      <c r="G97" s="38"/>
      <c r="H97" s="19"/>
      <c r="I97" s="19"/>
      <c r="J97" s="19"/>
      <c r="K97" s="19"/>
    </row>
    <row r="98" spans="3:17" ht="20.100000000000001" customHeight="1">
      <c r="C98" s="142" t="s">
        <v>28</v>
      </c>
      <c r="D98" s="143"/>
      <c r="E98" s="26" t="s">
        <v>118</v>
      </c>
      <c r="F98" s="20" t="s">
        <v>119</v>
      </c>
      <c r="G98" s="20" t="s">
        <v>119</v>
      </c>
      <c r="H98" s="20" t="s">
        <v>119</v>
      </c>
      <c r="I98" s="20" t="s">
        <v>119</v>
      </c>
      <c r="J98" s="20" t="s">
        <v>119</v>
      </c>
      <c r="K98" s="20" t="s">
        <v>119</v>
      </c>
      <c r="L98" s="20" t="s">
        <v>1608</v>
      </c>
      <c r="M98" s="20" t="s">
        <v>1608</v>
      </c>
      <c r="N98" s="20" t="s">
        <v>1608</v>
      </c>
      <c r="O98" s="20" t="s">
        <v>1608</v>
      </c>
      <c r="P98" s="20" t="s">
        <v>1608</v>
      </c>
      <c r="Q98" s="20" t="s">
        <v>1608</v>
      </c>
    </row>
    <row r="99" spans="3:17" ht="20.100000000000001" customHeight="1">
      <c r="C99" s="142" t="s">
        <v>32</v>
      </c>
      <c r="D99" s="143"/>
      <c r="E99" s="26"/>
      <c r="F99" s="20">
        <v>300</v>
      </c>
      <c r="G99" s="39">
        <v>0</v>
      </c>
      <c r="H99" s="21">
        <v>300</v>
      </c>
      <c r="I99" s="18"/>
      <c r="J99" s="18"/>
      <c r="K99" s="18"/>
      <c r="L99" s="18"/>
      <c r="M99" s="18"/>
      <c r="N99" s="18"/>
      <c r="O99" s="18"/>
      <c r="P99" s="18"/>
      <c r="Q99" s="18"/>
    </row>
    <row r="100" spans="3:17" ht="20.100000000000001" customHeight="1">
      <c r="C100" s="136" t="s">
        <v>96</v>
      </c>
      <c r="D100" s="137"/>
      <c r="E100" s="26"/>
      <c r="F100" s="20">
        <v>35</v>
      </c>
      <c r="G100" s="20" t="s">
        <v>97</v>
      </c>
      <c r="H100" s="20">
        <v>35</v>
      </c>
      <c r="I100" s="20" t="s">
        <v>57</v>
      </c>
      <c r="J100" s="20" t="s">
        <v>57</v>
      </c>
      <c r="K100" s="20" t="s">
        <v>57</v>
      </c>
      <c r="L100" s="18" t="s">
        <v>1608</v>
      </c>
      <c r="M100" s="18" t="s">
        <v>1608</v>
      </c>
      <c r="N100" s="18" t="s">
        <v>1608</v>
      </c>
      <c r="O100" s="18" t="s">
        <v>1608</v>
      </c>
      <c r="P100" s="18" t="s">
        <v>1608</v>
      </c>
      <c r="Q100" s="18" t="s">
        <v>1608</v>
      </c>
    </row>
    <row r="101" spans="3:17" ht="20.100000000000001" customHeight="1">
      <c r="C101" s="136" t="s">
        <v>24</v>
      </c>
      <c r="D101" s="137"/>
      <c r="E101" s="26"/>
      <c r="F101" s="20" t="s">
        <v>57</v>
      </c>
      <c r="G101" s="20" t="s">
        <v>57</v>
      </c>
      <c r="H101" s="20" t="s">
        <v>57</v>
      </c>
      <c r="I101" s="20" t="s">
        <v>57</v>
      </c>
      <c r="J101" s="20" t="s">
        <v>57</v>
      </c>
      <c r="K101" s="20" t="s">
        <v>57</v>
      </c>
      <c r="L101" s="18" t="s">
        <v>1608</v>
      </c>
      <c r="M101" s="18" t="s">
        <v>1608</v>
      </c>
      <c r="N101" s="18" t="s">
        <v>1608</v>
      </c>
      <c r="O101" s="18" t="s">
        <v>1608</v>
      </c>
      <c r="P101" s="18" t="s">
        <v>1608</v>
      </c>
      <c r="Q101" s="18" t="s">
        <v>1608</v>
      </c>
    </row>
    <row r="102" spans="3:17" ht="20.100000000000001" customHeight="1">
      <c r="C102" s="136" t="s">
        <v>25</v>
      </c>
      <c r="D102" s="137"/>
      <c r="E102" s="26"/>
      <c r="F102" s="20" t="s">
        <v>57</v>
      </c>
      <c r="G102" s="20" t="s">
        <v>57</v>
      </c>
      <c r="H102" s="20" t="s">
        <v>57</v>
      </c>
      <c r="I102" s="20" t="s">
        <v>57</v>
      </c>
      <c r="J102" s="20" t="s">
        <v>57</v>
      </c>
      <c r="K102" s="20" t="s">
        <v>57</v>
      </c>
      <c r="L102" s="18" t="s">
        <v>1608</v>
      </c>
      <c r="M102" s="18" t="s">
        <v>1608</v>
      </c>
      <c r="N102" s="18" t="s">
        <v>1608</v>
      </c>
      <c r="O102" s="18" t="s">
        <v>1608</v>
      </c>
      <c r="P102" s="18" t="s">
        <v>1608</v>
      </c>
      <c r="Q102" s="18" t="s">
        <v>1608</v>
      </c>
    </row>
    <row r="103" spans="3:17" ht="20.100000000000001" customHeight="1">
      <c r="C103" s="141" t="s">
        <v>47</v>
      </c>
      <c r="D103" s="141"/>
      <c r="E103" s="24"/>
      <c r="F103" s="24"/>
      <c r="G103" s="40"/>
      <c r="H103" s="24"/>
      <c r="I103" s="24"/>
      <c r="J103" s="24"/>
      <c r="K103" s="24"/>
      <c r="L103" s="24"/>
      <c r="M103" s="24"/>
      <c r="N103" s="24"/>
      <c r="O103" s="24"/>
      <c r="P103" s="24"/>
      <c r="Q103" s="24"/>
    </row>
    <row r="104" spans="3:17" ht="20.100000000000001" customHeight="1">
      <c r="C104" s="141" t="s">
        <v>33</v>
      </c>
      <c r="D104" s="141"/>
      <c r="E104" s="24"/>
      <c r="F104" s="24"/>
      <c r="G104" s="40"/>
      <c r="H104" s="24"/>
      <c r="I104" s="24"/>
      <c r="J104" s="24"/>
      <c r="K104" s="24"/>
      <c r="L104" s="24"/>
      <c r="M104" s="24"/>
      <c r="N104" s="24"/>
      <c r="O104" s="24"/>
      <c r="P104" s="24"/>
      <c r="Q104" s="24"/>
    </row>
    <row r="106" spans="3:17" ht="20.100000000000001" customHeight="1">
      <c r="C106" s="4" t="s">
        <v>2</v>
      </c>
      <c r="D106" s="5" t="s">
        <v>54</v>
      </c>
      <c r="E106" s="1"/>
    </row>
    <row r="107" spans="3:17" ht="20.100000000000001" customHeight="1">
      <c r="C107" s="4" t="s">
        <v>5</v>
      </c>
      <c r="D107" s="16" t="s">
        <v>1610</v>
      </c>
      <c r="E107" s="1"/>
    </row>
    <row r="108" spans="3:17" ht="20.100000000000001" customHeight="1">
      <c r="C108" s="4" t="s">
        <v>7</v>
      </c>
      <c r="D108" s="5">
        <v>30</v>
      </c>
      <c r="E108" s="1"/>
    </row>
    <row r="109" spans="3:17" ht="20.100000000000001" customHeight="1">
      <c r="C109" s="4" t="s">
        <v>12</v>
      </c>
      <c r="D109" s="5">
        <v>30</v>
      </c>
      <c r="E109" s="1"/>
    </row>
    <row r="110" spans="3:17" ht="20.100000000000001" customHeight="1">
      <c r="C110" s="4" t="s">
        <v>13</v>
      </c>
      <c r="D110" s="7" t="s">
        <v>700</v>
      </c>
      <c r="E110" s="1"/>
    </row>
    <row r="111" spans="3:17" ht="20.100000000000001" customHeight="1">
      <c r="C111" s="8" t="s">
        <v>51</v>
      </c>
      <c r="D111" s="32">
        <v>6.6E-3</v>
      </c>
      <c r="E111" s="1"/>
    </row>
    <row r="112" spans="3:17" ht="20.100000000000001" customHeight="1">
      <c r="C112" s="8" t="s">
        <v>50</v>
      </c>
      <c r="D112" s="32">
        <v>4.4999999999999998E-2</v>
      </c>
      <c r="E112" s="1"/>
    </row>
    <row r="113" spans="2:17" ht="20.100000000000001" customHeight="1">
      <c r="C113" s="8" t="s">
        <v>93</v>
      </c>
      <c r="D113" s="34" t="s">
        <v>310</v>
      </c>
      <c r="E113" s="1"/>
    </row>
    <row r="114" spans="2:17" ht="20.100000000000001" customHeight="1">
      <c r="C114" s="8" t="s">
        <v>92</v>
      </c>
      <c r="D114" s="34" t="s">
        <v>310</v>
      </c>
    </row>
    <row r="115" spans="2:17" ht="20.100000000000001" customHeight="1">
      <c r="C115" s="42" t="s">
        <v>107</v>
      </c>
      <c r="D115" s="32" t="s">
        <v>310</v>
      </c>
    </row>
    <row r="116" spans="2:17" ht="20.100000000000001" customHeight="1">
      <c r="C116" s="42" t="s">
        <v>108</v>
      </c>
      <c r="D116" s="33" t="s">
        <v>310</v>
      </c>
    </row>
    <row r="117" spans="2:17" s="10" customFormat="1" ht="20.100000000000001" customHeight="1">
      <c r="B117" s="9"/>
      <c r="F117" s="147" t="s">
        <v>3</v>
      </c>
      <c r="G117" s="148"/>
      <c r="H117" s="149"/>
      <c r="I117" s="146" t="s">
        <v>4</v>
      </c>
      <c r="J117" s="146"/>
      <c r="K117" s="146"/>
      <c r="L117" s="146" t="s">
        <v>49</v>
      </c>
      <c r="M117" s="146"/>
      <c r="N117" s="146"/>
      <c r="O117" s="146" t="s">
        <v>48</v>
      </c>
      <c r="P117" s="146"/>
      <c r="Q117" s="146"/>
    </row>
    <row r="118" spans="2:17" s="10" customFormat="1" ht="20.100000000000001" customHeight="1">
      <c r="B118" s="9"/>
      <c r="F118" s="147" t="s">
        <v>6</v>
      </c>
      <c r="G118" s="148"/>
      <c r="H118" s="149"/>
      <c r="I118" s="150" t="s">
        <v>26</v>
      </c>
      <c r="J118" s="150"/>
      <c r="K118" s="150"/>
      <c r="L118" s="150" t="s">
        <v>26</v>
      </c>
      <c r="M118" s="150"/>
      <c r="N118" s="150"/>
      <c r="O118" s="150" t="s">
        <v>26</v>
      </c>
      <c r="P118" s="150"/>
      <c r="Q118" s="150"/>
    </row>
    <row r="119" spans="2:17" s="13" customFormat="1" ht="20.100000000000001" customHeight="1">
      <c r="B119" s="11"/>
      <c r="C119" s="151" t="s">
        <v>14</v>
      </c>
      <c r="D119" s="152"/>
      <c r="E119" s="28" t="s">
        <v>17</v>
      </c>
      <c r="F119" s="28" t="s">
        <v>8</v>
      </c>
      <c r="G119" s="36" t="s">
        <v>18</v>
      </c>
      <c r="H119" s="28" t="s">
        <v>19</v>
      </c>
      <c r="I119" s="28" t="s">
        <v>9</v>
      </c>
      <c r="J119" s="28" t="s">
        <v>10</v>
      </c>
      <c r="K119" s="28" t="s">
        <v>11</v>
      </c>
      <c r="L119" s="28" t="s">
        <v>9</v>
      </c>
      <c r="M119" s="28" t="s">
        <v>10</v>
      </c>
      <c r="N119" s="28" t="s">
        <v>11</v>
      </c>
      <c r="O119" s="28" t="s">
        <v>9</v>
      </c>
      <c r="P119" s="28" t="s">
        <v>10</v>
      </c>
      <c r="Q119" s="28" t="s">
        <v>11</v>
      </c>
    </row>
    <row r="120" spans="2:17" ht="174" customHeight="1">
      <c r="C120" s="134" t="s">
        <v>1611</v>
      </c>
      <c r="D120" s="135"/>
      <c r="E120" s="14" t="s">
        <v>1612</v>
      </c>
      <c r="F120" s="18">
        <v>19160</v>
      </c>
      <c r="G120" s="37">
        <v>40</v>
      </c>
      <c r="H120" s="18">
        <v>11351</v>
      </c>
      <c r="I120" s="50">
        <v>177.9</v>
      </c>
      <c r="J120" s="50">
        <v>141.94</v>
      </c>
      <c r="K120" s="50">
        <v>120.62</v>
      </c>
      <c r="L120" s="50" t="s">
        <v>1608</v>
      </c>
      <c r="M120" s="50" t="s">
        <v>1608</v>
      </c>
      <c r="N120" s="50" t="s">
        <v>1608</v>
      </c>
      <c r="O120" s="18" t="s">
        <v>1608</v>
      </c>
      <c r="P120" s="18" t="s">
        <v>1608</v>
      </c>
      <c r="Q120" s="18" t="s">
        <v>1608</v>
      </c>
    </row>
    <row r="121" spans="2:17" ht="162.75" customHeight="1">
      <c r="C121" s="134" t="s">
        <v>1614</v>
      </c>
      <c r="D121" s="135"/>
      <c r="E121" s="14" t="s">
        <v>1613</v>
      </c>
      <c r="F121" s="18">
        <v>18660</v>
      </c>
      <c r="G121" s="37">
        <v>40</v>
      </c>
      <c r="H121" s="18">
        <v>11103</v>
      </c>
      <c r="I121" s="50">
        <v>174.24</v>
      </c>
      <c r="J121" s="50">
        <v>139.01</v>
      </c>
      <c r="K121" s="50">
        <v>118.14</v>
      </c>
      <c r="L121" s="50" t="s">
        <v>1608</v>
      </c>
      <c r="M121" s="50" t="s">
        <v>1608</v>
      </c>
      <c r="N121" s="50" t="s">
        <v>1608</v>
      </c>
      <c r="O121" s="18" t="s">
        <v>1608</v>
      </c>
      <c r="P121" s="18" t="s">
        <v>1608</v>
      </c>
      <c r="Q121" s="18" t="s">
        <v>1608</v>
      </c>
    </row>
    <row r="122" spans="2:17" ht="20.100000000000001" customHeight="1">
      <c r="B122" s="15"/>
      <c r="C122" s="153" t="s">
        <v>1615</v>
      </c>
      <c r="D122" s="153"/>
      <c r="E122" s="153"/>
      <c r="F122" s="153"/>
      <c r="G122" s="153"/>
      <c r="H122" s="153"/>
      <c r="I122" s="153"/>
      <c r="J122" s="153"/>
      <c r="K122" s="153"/>
    </row>
    <row r="123" spans="2:17" ht="20.100000000000001" customHeight="1">
      <c r="C123" s="144" t="s">
        <v>70</v>
      </c>
      <c r="D123" s="145"/>
      <c r="E123" s="14"/>
      <c r="F123" s="18"/>
      <c r="G123" s="37"/>
      <c r="H123" s="18"/>
      <c r="I123" s="18"/>
      <c r="J123" s="18"/>
      <c r="K123" s="18"/>
      <c r="L123" s="18"/>
      <c r="M123" s="18"/>
      <c r="N123" s="18"/>
      <c r="O123" s="18"/>
      <c r="P123" s="18"/>
      <c r="Q123" s="18"/>
    </row>
    <row r="124" spans="2:17" ht="20.100000000000001" customHeight="1">
      <c r="C124" s="138" t="s">
        <v>146</v>
      </c>
      <c r="D124" s="139"/>
      <c r="E124" s="14" t="s">
        <v>150</v>
      </c>
      <c r="F124" s="18">
        <v>2995</v>
      </c>
      <c r="G124" s="37">
        <v>44</v>
      </c>
      <c r="H124" s="18">
        <v>1650</v>
      </c>
      <c r="I124" s="50">
        <v>43.16</v>
      </c>
      <c r="J124" s="50">
        <v>34.44</v>
      </c>
      <c r="K124" s="50">
        <v>29.26</v>
      </c>
      <c r="L124" s="50" t="s">
        <v>1608</v>
      </c>
      <c r="M124" s="50" t="s">
        <v>1608</v>
      </c>
      <c r="N124" s="50" t="s">
        <v>1608</v>
      </c>
      <c r="O124" s="18" t="s">
        <v>1608</v>
      </c>
      <c r="P124" s="18" t="s">
        <v>1608</v>
      </c>
      <c r="Q124" s="18" t="s">
        <v>1608</v>
      </c>
    </row>
    <row r="125" spans="2:17" ht="20.100000000000001" customHeight="1">
      <c r="C125" s="138" t="s">
        <v>149</v>
      </c>
      <c r="D125" s="139"/>
      <c r="E125" s="14" t="s">
        <v>151</v>
      </c>
      <c r="F125" s="18">
        <v>4995</v>
      </c>
      <c r="G125" s="37">
        <v>35</v>
      </c>
      <c r="H125" s="18">
        <v>3199</v>
      </c>
      <c r="I125" s="50">
        <v>70.430000000000007</v>
      </c>
      <c r="J125" s="50">
        <v>56.19</v>
      </c>
      <c r="K125" s="50">
        <v>47.75</v>
      </c>
      <c r="L125" s="50" t="s">
        <v>1608</v>
      </c>
      <c r="M125" s="50" t="s">
        <v>1608</v>
      </c>
      <c r="N125" s="50" t="s">
        <v>1608</v>
      </c>
      <c r="O125" s="18" t="s">
        <v>1608</v>
      </c>
      <c r="P125" s="18" t="s">
        <v>1608</v>
      </c>
      <c r="Q125" s="18" t="s">
        <v>1608</v>
      </c>
    </row>
    <row r="126" spans="2:17" ht="20.100000000000001" customHeight="1">
      <c r="C126" s="138" t="s">
        <v>147</v>
      </c>
      <c r="D126" s="139"/>
      <c r="E126" s="14" t="s">
        <v>152</v>
      </c>
      <c r="F126" s="18">
        <v>999</v>
      </c>
      <c r="G126" s="37">
        <v>15</v>
      </c>
      <c r="H126" s="18">
        <v>849</v>
      </c>
      <c r="I126" s="50">
        <v>19.809999999999999</v>
      </c>
      <c r="J126" s="50">
        <v>15.81</v>
      </c>
      <c r="K126" s="50">
        <v>13.44</v>
      </c>
      <c r="L126" s="50" t="s">
        <v>1608</v>
      </c>
      <c r="M126" s="50" t="s">
        <v>1608</v>
      </c>
      <c r="N126" s="50" t="s">
        <v>1608</v>
      </c>
      <c r="O126" s="18" t="s">
        <v>1608</v>
      </c>
      <c r="P126" s="18" t="s">
        <v>1608</v>
      </c>
      <c r="Q126" s="18" t="s">
        <v>1608</v>
      </c>
    </row>
    <row r="127" spans="2:17" ht="20.100000000000001" customHeight="1">
      <c r="C127" s="138" t="s">
        <v>148</v>
      </c>
      <c r="D127" s="139"/>
      <c r="E127" s="14" t="s">
        <v>153</v>
      </c>
      <c r="F127" s="18">
        <v>2500</v>
      </c>
      <c r="G127" s="37">
        <v>58</v>
      </c>
      <c r="H127" s="18">
        <v>1050</v>
      </c>
      <c r="I127" s="50">
        <v>27.16</v>
      </c>
      <c r="J127" s="50">
        <v>21.67</v>
      </c>
      <c r="K127" s="50">
        <v>18.420000000000002</v>
      </c>
      <c r="L127" s="50" t="s">
        <v>1608</v>
      </c>
      <c r="M127" s="50" t="s">
        <v>1608</v>
      </c>
      <c r="N127" s="50" t="s">
        <v>1608</v>
      </c>
      <c r="O127" s="18" t="s">
        <v>1608</v>
      </c>
      <c r="P127" s="18" t="s">
        <v>1608</v>
      </c>
      <c r="Q127" s="18" t="s">
        <v>1608</v>
      </c>
    </row>
    <row r="128" spans="2:17" ht="20.100000000000001" customHeight="1">
      <c r="C128" s="144" t="s">
        <v>70</v>
      </c>
      <c r="D128" s="145"/>
      <c r="E128" s="14"/>
      <c r="F128" s="18"/>
      <c r="G128" s="37"/>
      <c r="H128" s="18"/>
      <c r="I128" s="18"/>
      <c r="J128" s="18"/>
      <c r="K128" s="18"/>
      <c r="L128" s="18"/>
      <c r="M128" s="18"/>
      <c r="N128" s="18"/>
      <c r="O128" s="18"/>
      <c r="P128" s="18"/>
      <c r="Q128" s="18"/>
    </row>
    <row r="129" spans="3:17" ht="20.100000000000001" customHeight="1">
      <c r="C129" s="138" t="s">
        <v>155</v>
      </c>
      <c r="D129" s="139"/>
      <c r="E129" s="14" t="s">
        <v>156</v>
      </c>
      <c r="F129" s="18">
        <v>99</v>
      </c>
      <c r="G129" s="37">
        <v>0</v>
      </c>
      <c r="H129" s="18">
        <v>99</v>
      </c>
      <c r="I129" s="50">
        <v>3.63</v>
      </c>
      <c r="J129" s="50">
        <v>2.91</v>
      </c>
      <c r="K129" s="50">
        <v>2.46</v>
      </c>
      <c r="L129" s="50" t="s">
        <v>1608</v>
      </c>
      <c r="M129" s="50" t="s">
        <v>1608</v>
      </c>
      <c r="N129" s="50" t="s">
        <v>1608</v>
      </c>
      <c r="O129" s="18" t="s">
        <v>1608</v>
      </c>
      <c r="P129" s="18" t="s">
        <v>1608</v>
      </c>
      <c r="Q129" s="18" t="s">
        <v>1608</v>
      </c>
    </row>
    <row r="130" spans="3:17" ht="20.100000000000001" customHeight="1">
      <c r="C130" s="138" t="s">
        <v>1617</v>
      </c>
      <c r="D130" s="139"/>
      <c r="E130" s="14" t="s">
        <v>1616</v>
      </c>
      <c r="F130" s="18">
        <v>279</v>
      </c>
      <c r="G130" s="37">
        <v>13</v>
      </c>
      <c r="H130" s="18">
        <v>240</v>
      </c>
      <c r="I130" s="50">
        <v>8.0399999999999991</v>
      </c>
      <c r="J130" s="50">
        <v>6.41</v>
      </c>
      <c r="K130" s="50">
        <v>5.45</v>
      </c>
      <c r="L130" s="50" t="s">
        <v>1608</v>
      </c>
      <c r="M130" s="50" t="s">
        <v>1608</v>
      </c>
      <c r="N130" s="50" t="s">
        <v>1608</v>
      </c>
      <c r="O130" s="18" t="s">
        <v>1608</v>
      </c>
      <c r="P130" s="18" t="s">
        <v>1608</v>
      </c>
      <c r="Q130" s="18" t="s">
        <v>1608</v>
      </c>
    </row>
    <row r="131" spans="3:17" ht="20.100000000000001" customHeight="1">
      <c r="C131" s="138" t="s">
        <v>154</v>
      </c>
      <c r="D131" s="139"/>
      <c r="E131" s="14" t="s">
        <v>157</v>
      </c>
      <c r="F131" s="18">
        <v>299</v>
      </c>
      <c r="G131" s="37">
        <v>16</v>
      </c>
      <c r="H131" s="18">
        <v>249</v>
      </c>
      <c r="I131" s="50">
        <v>9.14</v>
      </c>
      <c r="J131" s="50">
        <v>7.3</v>
      </c>
      <c r="K131" s="50">
        <v>6.2</v>
      </c>
      <c r="L131" s="50" t="s">
        <v>1608</v>
      </c>
      <c r="M131" s="50" t="s">
        <v>1608</v>
      </c>
      <c r="N131" s="50" t="s">
        <v>1608</v>
      </c>
      <c r="O131" s="18" t="s">
        <v>1608</v>
      </c>
      <c r="P131" s="18" t="s">
        <v>1608</v>
      </c>
      <c r="Q131" s="18" t="s">
        <v>1608</v>
      </c>
    </row>
    <row r="132" spans="3:17" ht="20.100000000000001" customHeight="1">
      <c r="C132" s="144" t="s">
        <v>76</v>
      </c>
      <c r="D132" s="139"/>
      <c r="E132" s="14"/>
      <c r="F132" s="18"/>
      <c r="G132" s="37"/>
      <c r="H132" s="18"/>
      <c r="I132" s="18"/>
      <c r="J132" s="18"/>
      <c r="K132" s="18"/>
      <c r="L132" s="18"/>
      <c r="M132" s="18"/>
      <c r="N132" s="18"/>
      <c r="O132" s="18"/>
      <c r="P132" s="18"/>
      <c r="Q132" s="18"/>
    </row>
    <row r="133" spans="3:17" ht="20.100000000000001" customHeight="1">
      <c r="C133" s="138" t="s">
        <v>172</v>
      </c>
      <c r="D133" s="139"/>
      <c r="E133" s="14" t="s">
        <v>173</v>
      </c>
      <c r="F133" s="18">
        <v>699</v>
      </c>
      <c r="G133" s="37">
        <v>30</v>
      </c>
      <c r="H133" s="18">
        <v>489</v>
      </c>
      <c r="I133" s="50">
        <v>17.940000000000001</v>
      </c>
      <c r="J133" s="50">
        <v>14.32</v>
      </c>
      <c r="K133" s="50">
        <v>12.17</v>
      </c>
      <c r="L133" s="50" t="s">
        <v>1608</v>
      </c>
      <c r="M133" s="50" t="s">
        <v>1608</v>
      </c>
      <c r="N133" s="50" t="s">
        <v>1608</v>
      </c>
      <c r="O133" s="18" t="s">
        <v>1608</v>
      </c>
      <c r="P133" s="18" t="s">
        <v>1608</v>
      </c>
      <c r="Q133" s="18" t="s">
        <v>1608</v>
      </c>
    </row>
    <row r="134" spans="3:17" ht="20.100000000000001" customHeight="1">
      <c r="C134" s="138" t="s">
        <v>166</v>
      </c>
      <c r="D134" s="139"/>
      <c r="E134" s="14" t="s">
        <v>174</v>
      </c>
      <c r="F134" s="18">
        <v>2600</v>
      </c>
      <c r="G134" s="37">
        <v>0</v>
      </c>
      <c r="H134" s="18">
        <v>2600</v>
      </c>
      <c r="I134" s="50">
        <v>95.42</v>
      </c>
      <c r="J134" s="50">
        <v>76.14</v>
      </c>
      <c r="K134" s="50">
        <v>64.7</v>
      </c>
      <c r="L134" s="50" t="s">
        <v>1608</v>
      </c>
      <c r="M134" s="50" t="s">
        <v>1608</v>
      </c>
      <c r="N134" s="50" t="s">
        <v>1608</v>
      </c>
      <c r="O134" s="18" t="s">
        <v>1608</v>
      </c>
      <c r="P134" s="18" t="s">
        <v>1608</v>
      </c>
      <c r="Q134" s="18" t="s">
        <v>1608</v>
      </c>
    </row>
    <row r="135" spans="3:17" ht="20.100000000000001" customHeight="1">
      <c r="C135" s="138" t="s">
        <v>167</v>
      </c>
      <c r="D135" s="139"/>
      <c r="E135" s="14" t="s">
        <v>175</v>
      </c>
      <c r="F135" s="18">
        <v>2199</v>
      </c>
      <c r="G135" s="37">
        <v>9</v>
      </c>
      <c r="H135" s="18">
        <v>1999</v>
      </c>
      <c r="I135" s="50">
        <v>61.04</v>
      </c>
      <c r="J135" s="50">
        <v>48.7</v>
      </c>
      <c r="K135" s="50">
        <v>41.38</v>
      </c>
      <c r="L135" s="50" t="s">
        <v>1608</v>
      </c>
      <c r="M135" s="50" t="s">
        <v>1608</v>
      </c>
      <c r="N135" s="50" t="s">
        <v>1608</v>
      </c>
      <c r="O135" s="18" t="s">
        <v>1608</v>
      </c>
      <c r="P135" s="18" t="s">
        <v>1608</v>
      </c>
      <c r="Q135" s="18" t="s">
        <v>1608</v>
      </c>
    </row>
    <row r="136" spans="3:17" ht="20.100000000000001" customHeight="1">
      <c r="C136" s="138" t="s">
        <v>168</v>
      </c>
      <c r="D136" s="139"/>
      <c r="E136" s="14" t="s">
        <v>177</v>
      </c>
      <c r="F136" s="18">
        <v>995</v>
      </c>
      <c r="G136" s="37">
        <v>0</v>
      </c>
      <c r="H136" s="18">
        <v>995</v>
      </c>
      <c r="I136" s="50">
        <v>33.520000000000003</v>
      </c>
      <c r="J136" s="50">
        <v>29.14</v>
      </c>
      <c r="K136" s="50">
        <v>24.76</v>
      </c>
      <c r="L136" s="50" t="s">
        <v>1608</v>
      </c>
      <c r="M136" s="50" t="s">
        <v>1608</v>
      </c>
      <c r="N136" s="50" t="s">
        <v>1608</v>
      </c>
      <c r="O136" s="18" t="s">
        <v>1608</v>
      </c>
      <c r="P136" s="18" t="s">
        <v>1608</v>
      </c>
      <c r="Q136" s="18" t="s">
        <v>1608</v>
      </c>
    </row>
    <row r="137" spans="3:17" ht="20.100000000000001" customHeight="1">
      <c r="C137" s="138" t="s">
        <v>169</v>
      </c>
      <c r="D137" s="139"/>
      <c r="E137" s="14" t="s">
        <v>176</v>
      </c>
      <c r="F137" s="18">
        <v>2200</v>
      </c>
      <c r="G137" s="37">
        <v>0</v>
      </c>
      <c r="H137" s="18">
        <v>2200</v>
      </c>
      <c r="I137" s="50">
        <v>80.73</v>
      </c>
      <c r="J137" s="50">
        <v>64.42</v>
      </c>
      <c r="K137" s="50">
        <v>54.75</v>
      </c>
      <c r="L137" s="50" t="s">
        <v>1608</v>
      </c>
      <c r="M137" s="50" t="s">
        <v>1608</v>
      </c>
      <c r="N137" s="50" t="s">
        <v>1608</v>
      </c>
      <c r="O137" s="18" t="s">
        <v>1608</v>
      </c>
      <c r="P137" s="18" t="s">
        <v>1608</v>
      </c>
      <c r="Q137" s="18" t="s">
        <v>1608</v>
      </c>
    </row>
    <row r="138" spans="3:17" ht="20.100000000000001" customHeight="1">
      <c r="C138" s="138" t="s">
        <v>170</v>
      </c>
      <c r="D138" s="139"/>
      <c r="E138" s="14" t="s">
        <v>178</v>
      </c>
      <c r="F138" s="18">
        <v>2995</v>
      </c>
      <c r="G138" s="37">
        <v>0</v>
      </c>
      <c r="H138" s="18">
        <v>2995</v>
      </c>
      <c r="I138" s="50">
        <v>109.91</v>
      </c>
      <c r="J138" s="50">
        <v>87.71</v>
      </c>
      <c r="K138" s="50">
        <v>74.53</v>
      </c>
      <c r="L138" s="50" t="s">
        <v>1608</v>
      </c>
      <c r="M138" s="50" t="s">
        <v>1608</v>
      </c>
      <c r="N138" s="50" t="s">
        <v>1608</v>
      </c>
      <c r="O138" s="18" t="s">
        <v>1608</v>
      </c>
      <c r="P138" s="18" t="s">
        <v>1608</v>
      </c>
      <c r="Q138" s="18" t="s">
        <v>1608</v>
      </c>
    </row>
    <row r="139" spans="3:17" ht="20.100000000000001" customHeight="1">
      <c r="C139" s="138" t="s">
        <v>171</v>
      </c>
      <c r="D139" s="139"/>
      <c r="E139" s="14" t="s">
        <v>179</v>
      </c>
      <c r="F139" s="18">
        <v>825</v>
      </c>
      <c r="G139" s="37">
        <v>0</v>
      </c>
      <c r="H139" s="18">
        <v>825</v>
      </c>
      <c r="I139" s="50">
        <v>30.27</v>
      </c>
      <c r="J139" s="50">
        <v>24.15</v>
      </c>
      <c r="K139" s="50">
        <v>20.53</v>
      </c>
      <c r="L139" s="50" t="s">
        <v>1608</v>
      </c>
      <c r="M139" s="50" t="s">
        <v>1608</v>
      </c>
      <c r="N139" s="50" t="s">
        <v>1608</v>
      </c>
      <c r="O139" s="18" t="s">
        <v>1608</v>
      </c>
      <c r="P139" s="18" t="s">
        <v>1608</v>
      </c>
      <c r="Q139" s="18" t="s">
        <v>1608</v>
      </c>
    </row>
    <row r="140" spans="3:17" ht="20.100000000000001" customHeight="1">
      <c r="C140" s="138" t="s">
        <v>165</v>
      </c>
      <c r="D140" s="139"/>
      <c r="E140" s="14" t="s">
        <v>181</v>
      </c>
      <c r="F140" s="18">
        <v>341</v>
      </c>
      <c r="G140" s="37">
        <v>12</v>
      </c>
      <c r="H140" s="18">
        <v>299</v>
      </c>
      <c r="I140" s="50">
        <v>10.97</v>
      </c>
      <c r="J140" s="50">
        <v>8.76</v>
      </c>
      <c r="K140" s="50">
        <v>7.43</v>
      </c>
      <c r="L140" s="50" t="s">
        <v>1608</v>
      </c>
      <c r="M140" s="50" t="s">
        <v>1608</v>
      </c>
      <c r="N140" s="50" t="s">
        <v>1608</v>
      </c>
      <c r="O140" s="18" t="s">
        <v>1608</v>
      </c>
      <c r="P140" s="18" t="s">
        <v>1608</v>
      </c>
      <c r="Q140" s="18" t="s">
        <v>1608</v>
      </c>
    </row>
    <row r="141" spans="3:17" ht="20.100000000000001" customHeight="1">
      <c r="C141" s="138" t="s">
        <v>164</v>
      </c>
      <c r="D141" s="139"/>
      <c r="E141" s="14" t="s">
        <v>182</v>
      </c>
      <c r="F141" s="18">
        <v>550</v>
      </c>
      <c r="G141" s="37">
        <v>10</v>
      </c>
      <c r="H141" s="18">
        <v>495</v>
      </c>
      <c r="I141" s="50">
        <v>18.170000000000002</v>
      </c>
      <c r="J141" s="50">
        <v>14.5</v>
      </c>
      <c r="K141" s="50">
        <v>12.32</v>
      </c>
      <c r="L141" s="50" t="s">
        <v>1608</v>
      </c>
      <c r="M141" s="50" t="s">
        <v>1608</v>
      </c>
      <c r="N141" s="50" t="s">
        <v>1608</v>
      </c>
      <c r="O141" s="18" t="s">
        <v>1608</v>
      </c>
      <c r="P141" s="18" t="s">
        <v>1608</v>
      </c>
      <c r="Q141" s="18" t="s">
        <v>1608</v>
      </c>
    </row>
    <row r="142" spans="3:17" ht="20.100000000000001" customHeight="1">
      <c r="C142" s="138" t="s">
        <v>163</v>
      </c>
      <c r="D142" s="139"/>
      <c r="E142" s="14" t="s">
        <v>183</v>
      </c>
      <c r="F142" s="18">
        <v>2200</v>
      </c>
      <c r="G142" s="37">
        <v>32</v>
      </c>
      <c r="H142" s="18">
        <v>1495</v>
      </c>
      <c r="I142" s="50">
        <v>31.16</v>
      </c>
      <c r="J142" s="50">
        <v>24.85</v>
      </c>
      <c r="K142" s="50">
        <v>21.13</v>
      </c>
      <c r="L142" s="50" t="s">
        <v>1608</v>
      </c>
      <c r="M142" s="50" t="s">
        <v>1608</v>
      </c>
      <c r="N142" s="50" t="s">
        <v>1608</v>
      </c>
      <c r="O142" s="18" t="s">
        <v>1608</v>
      </c>
      <c r="P142" s="18" t="s">
        <v>1608</v>
      </c>
      <c r="Q142" s="18" t="s">
        <v>1608</v>
      </c>
    </row>
    <row r="143" spans="3:17" ht="20.100000000000001" customHeight="1">
      <c r="C143" s="138" t="s">
        <v>81</v>
      </c>
      <c r="D143" s="139"/>
      <c r="E143" s="14" t="s">
        <v>180</v>
      </c>
      <c r="F143" s="18">
        <v>579</v>
      </c>
      <c r="G143" s="37">
        <v>17</v>
      </c>
      <c r="H143" s="18">
        <v>479</v>
      </c>
      <c r="I143" s="50">
        <v>18.57</v>
      </c>
      <c r="J143" s="50">
        <v>15.25</v>
      </c>
      <c r="K143" s="50">
        <v>13.27</v>
      </c>
      <c r="L143" s="50" t="s">
        <v>1608</v>
      </c>
      <c r="M143" s="50" t="s">
        <v>1608</v>
      </c>
      <c r="N143" s="50" t="s">
        <v>1608</v>
      </c>
      <c r="O143" s="18" t="s">
        <v>1608</v>
      </c>
      <c r="P143" s="18" t="s">
        <v>1608</v>
      </c>
      <c r="Q143" s="18" t="s">
        <v>1608</v>
      </c>
    </row>
    <row r="144" spans="3:17" ht="20.100000000000001" customHeight="1">
      <c r="C144" s="138" t="s">
        <v>1618</v>
      </c>
      <c r="D144" s="139"/>
      <c r="E144" s="14" t="s">
        <v>1619</v>
      </c>
      <c r="F144" s="18">
        <v>600</v>
      </c>
      <c r="G144" s="37">
        <v>33</v>
      </c>
      <c r="H144" s="18">
        <v>400</v>
      </c>
      <c r="I144" s="50">
        <v>14.68</v>
      </c>
      <c r="J144" s="50">
        <v>11.72</v>
      </c>
      <c r="K144" s="50">
        <v>9.9499999999999993</v>
      </c>
      <c r="L144" s="50" t="s">
        <v>1608</v>
      </c>
      <c r="M144" s="50" t="s">
        <v>1608</v>
      </c>
      <c r="N144" s="50" t="s">
        <v>1608</v>
      </c>
      <c r="O144" s="18" t="s">
        <v>1608</v>
      </c>
      <c r="P144" s="18" t="s">
        <v>1608</v>
      </c>
      <c r="Q144" s="18" t="s">
        <v>1608</v>
      </c>
    </row>
    <row r="145" spans="3:17" ht="20.100000000000001" customHeight="1">
      <c r="C145" s="138" t="s">
        <v>1620</v>
      </c>
      <c r="D145" s="139"/>
      <c r="E145" s="14" t="s">
        <v>1621</v>
      </c>
      <c r="F145" s="18">
        <v>499</v>
      </c>
      <c r="G145" s="37">
        <v>0</v>
      </c>
      <c r="H145" s="18">
        <v>499</v>
      </c>
      <c r="I145" s="50">
        <v>11.71</v>
      </c>
      <c r="J145" s="50">
        <v>9.33</v>
      </c>
      <c r="K145" s="50">
        <v>7.95</v>
      </c>
      <c r="L145" s="50" t="s">
        <v>1608</v>
      </c>
      <c r="M145" s="50" t="s">
        <v>1608</v>
      </c>
      <c r="N145" s="50" t="s">
        <v>1608</v>
      </c>
      <c r="O145" s="18" t="s">
        <v>1608</v>
      </c>
      <c r="P145" s="18" t="s">
        <v>1608</v>
      </c>
      <c r="Q145" s="18" t="s">
        <v>1608</v>
      </c>
    </row>
    <row r="146" spans="3:17" ht="20.100000000000001" customHeight="1">
      <c r="C146" s="138" t="s">
        <v>83</v>
      </c>
      <c r="D146" s="139"/>
      <c r="E146" s="14" t="s">
        <v>139</v>
      </c>
      <c r="F146" s="18">
        <v>1199</v>
      </c>
      <c r="G146" s="37">
        <v>33</v>
      </c>
      <c r="H146" s="18">
        <v>799</v>
      </c>
      <c r="I146" s="50">
        <v>18.760000000000002</v>
      </c>
      <c r="J146" s="50">
        <v>14.96</v>
      </c>
      <c r="K146" s="50">
        <v>12.72</v>
      </c>
      <c r="L146" s="50" t="s">
        <v>1608</v>
      </c>
      <c r="M146" s="50" t="s">
        <v>1608</v>
      </c>
      <c r="N146" s="50" t="s">
        <v>1608</v>
      </c>
      <c r="O146" s="18" t="s">
        <v>1608</v>
      </c>
      <c r="P146" s="18" t="s">
        <v>1608</v>
      </c>
      <c r="Q146" s="18" t="s">
        <v>1608</v>
      </c>
    </row>
    <row r="147" spans="3:17" ht="20.100000000000001" customHeight="1">
      <c r="C147" s="138" t="s">
        <v>84</v>
      </c>
      <c r="D147" s="139"/>
      <c r="E147" s="14" t="s">
        <v>185</v>
      </c>
      <c r="F147" s="18">
        <v>795</v>
      </c>
      <c r="G147" s="37">
        <v>37</v>
      </c>
      <c r="H147" s="18">
        <v>495</v>
      </c>
      <c r="I147" s="50">
        <v>5.87</v>
      </c>
      <c r="J147" s="50">
        <v>4.68</v>
      </c>
      <c r="K147" s="50">
        <v>3.99</v>
      </c>
      <c r="L147" s="50" t="s">
        <v>1608</v>
      </c>
      <c r="M147" s="50" t="s">
        <v>1608</v>
      </c>
      <c r="N147" s="50" t="s">
        <v>1608</v>
      </c>
      <c r="O147" s="18" t="s">
        <v>1608</v>
      </c>
      <c r="P147" s="18" t="s">
        <v>1608</v>
      </c>
      <c r="Q147" s="18" t="s">
        <v>1608</v>
      </c>
    </row>
    <row r="148" spans="3:17" ht="20.100000000000001" customHeight="1">
      <c r="C148" s="138" t="s">
        <v>161</v>
      </c>
      <c r="D148" s="139"/>
      <c r="E148" s="14" t="s">
        <v>186</v>
      </c>
      <c r="F148" s="18">
        <v>175</v>
      </c>
      <c r="G148" s="37">
        <v>0</v>
      </c>
      <c r="H148" s="18">
        <v>175</v>
      </c>
      <c r="I148" s="50">
        <v>4.12</v>
      </c>
      <c r="J148" s="50">
        <v>3.29</v>
      </c>
      <c r="K148" s="50">
        <v>2.78</v>
      </c>
      <c r="L148" s="50" t="s">
        <v>1608</v>
      </c>
      <c r="M148" s="50" t="s">
        <v>1608</v>
      </c>
      <c r="N148" s="50" t="s">
        <v>1608</v>
      </c>
      <c r="O148" s="18" t="s">
        <v>1608</v>
      </c>
      <c r="P148" s="18" t="s">
        <v>1608</v>
      </c>
      <c r="Q148" s="18" t="s">
        <v>1608</v>
      </c>
    </row>
    <row r="149" spans="3:17" ht="20.100000000000001" customHeight="1">
      <c r="C149" s="138" t="s">
        <v>1623</v>
      </c>
      <c r="D149" s="139"/>
      <c r="E149" s="14" t="s">
        <v>1622</v>
      </c>
      <c r="F149" s="18">
        <v>99</v>
      </c>
      <c r="G149" s="37">
        <v>0</v>
      </c>
      <c r="H149" s="18">
        <v>99</v>
      </c>
      <c r="I149" s="50">
        <v>3.63</v>
      </c>
      <c r="J149" s="50">
        <v>2.91</v>
      </c>
      <c r="K149" s="50">
        <v>2.46</v>
      </c>
      <c r="L149" s="50" t="s">
        <v>1608</v>
      </c>
      <c r="M149" s="50" t="s">
        <v>1608</v>
      </c>
      <c r="N149" s="50" t="s">
        <v>1608</v>
      </c>
      <c r="O149" s="18" t="s">
        <v>1608</v>
      </c>
      <c r="P149" s="18" t="s">
        <v>1608</v>
      </c>
      <c r="Q149" s="18" t="s">
        <v>1608</v>
      </c>
    </row>
    <row r="150" spans="3:17" ht="20.100000000000001" customHeight="1">
      <c r="C150" s="138" t="s">
        <v>159</v>
      </c>
      <c r="D150" s="139"/>
      <c r="E150" s="14" t="s">
        <v>188</v>
      </c>
      <c r="F150" s="18">
        <v>299</v>
      </c>
      <c r="G150" s="37">
        <v>0</v>
      </c>
      <c r="H150" s="18">
        <v>299</v>
      </c>
      <c r="I150" s="50">
        <v>10.97</v>
      </c>
      <c r="J150" s="50">
        <v>8.76</v>
      </c>
      <c r="K150" s="50">
        <v>7.43</v>
      </c>
      <c r="L150" s="50" t="s">
        <v>1608</v>
      </c>
      <c r="M150" s="50" t="s">
        <v>1608</v>
      </c>
      <c r="N150" s="50" t="s">
        <v>1608</v>
      </c>
      <c r="O150" s="18" t="s">
        <v>1608</v>
      </c>
      <c r="P150" s="18" t="s">
        <v>1608</v>
      </c>
      <c r="Q150" s="18" t="s">
        <v>1608</v>
      </c>
    </row>
    <row r="151" spans="3:17" ht="20.100000000000001" customHeight="1">
      <c r="C151" s="138" t="s">
        <v>85</v>
      </c>
      <c r="D151" s="139"/>
      <c r="E151" s="14" t="s">
        <v>141</v>
      </c>
      <c r="F151" s="18">
        <v>299</v>
      </c>
      <c r="G151" s="37">
        <v>0</v>
      </c>
      <c r="H151" s="18">
        <v>299</v>
      </c>
      <c r="I151" s="50">
        <v>7.01</v>
      </c>
      <c r="J151" s="50">
        <v>5.6</v>
      </c>
      <c r="K151" s="50">
        <v>4.76</v>
      </c>
      <c r="L151" s="50" t="s">
        <v>1608</v>
      </c>
      <c r="M151" s="50" t="s">
        <v>1608</v>
      </c>
      <c r="N151" s="50" t="s">
        <v>1608</v>
      </c>
      <c r="O151" s="18" t="s">
        <v>1608</v>
      </c>
      <c r="P151" s="18" t="s">
        <v>1608</v>
      </c>
      <c r="Q151" s="18" t="s">
        <v>1608</v>
      </c>
    </row>
    <row r="152" spans="3:17" ht="20.100000000000001" customHeight="1">
      <c r="C152" s="138" t="s">
        <v>1624</v>
      </c>
      <c r="D152" s="139"/>
      <c r="E152" s="14" t="s">
        <v>1625</v>
      </c>
      <c r="F152" s="18">
        <v>159</v>
      </c>
      <c r="G152" s="37">
        <v>0</v>
      </c>
      <c r="H152" s="18">
        <v>159</v>
      </c>
      <c r="I152" s="50">
        <v>5.84</v>
      </c>
      <c r="J152" s="50">
        <v>4.6500000000000004</v>
      </c>
      <c r="K152" s="50">
        <v>3.95</v>
      </c>
      <c r="L152" s="50" t="s">
        <v>1608</v>
      </c>
      <c r="M152" s="50" t="s">
        <v>1608</v>
      </c>
      <c r="N152" s="50" t="s">
        <v>1608</v>
      </c>
      <c r="O152" s="18" t="s">
        <v>1608</v>
      </c>
      <c r="P152" s="18" t="s">
        <v>1608</v>
      </c>
      <c r="Q152" s="18" t="s">
        <v>1608</v>
      </c>
    </row>
    <row r="153" spans="3:17" ht="20.100000000000001" customHeight="1">
      <c r="C153" s="140" t="s">
        <v>21</v>
      </c>
      <c r="D153" s="140"/>
      <c r="E153" s="140"/>
      <c r="F153" s="140"/>
      <c r="G153" s="140"/>
      <c r="H153" s="140"/>
      <c r="I153" s="140"/>
      <c r="J153" s="140"/>
      <c r="K153" s="140"/>
    </row>
    <row r="154" spans="3:17" ht="20.100000000000001" customHeight="1">
      <c r="C154" s="138" t="s">
        <v>142</v>
      </c>
      <c r="D154" s="139"/>
      <c r="E154" s="14" t="s">
        <v>143</v>
      </c>
      <c r="F154" s="18">
        <v>1095</v>
      </c>
      <c r="G154" s="37">
        <v>18</v>
      </c>
      <c r="H154" s="18">
        <v>895</v>
      </c>
      <c r="I154" s="50">
        <v>14.05</v>
      </c>
      <c r="J154" s="50">
        <v>11.22</v>
      </c>
      <c r="K154" s="50">
        <v>9.5299999999999994</v>
      </c>
      <c r="L154" s="50" t="s">
        <v>1608</v>
      </c>
      <c r="M154" s="50" t="s">
        <v>1608</v>
      </c>
      <c r="N154" s="50" t="s">
        <v>1608</v>
      </c>
      <c r="O154" s="18" t="s">
        <v>1608</v>
      </c>
      <c r="P154" s="18" t="s">
        <v>1608</v>
      </c>
      <c r="Q154" s="18" t="s">
        <v>1608</v>
      </c>
    </row>
    <row r="155" spans="3:17" ht="20.100000000000001" customHeight="1">
      <c r="C155" s="138" t="s">
        <v>145</v>
      </c>
      <c r="D155" s="139"/>
      <c r="E155" s="14" t="s">
        <v>144</v>
      </c>
      <c r="F155" s="18">
        <v>1399</v>
      </c>
      <c r="G155" s="37">
        <v>0</v>
      </c>
      <c r="H155" s="18">
        <v>1399</v>
      </c>
      <c r="I155" s="50">
        <v>32.85</v>
      </c>
      <c r="J155" s="50">
        <v>26.21</v>
      </c>
      <c r="K155" s="50">
        <v>22.27</v>
      </c>
      <c r="L155" s="50" t="s">
        <v>1608</v>
      </c>
      <c r="M155" s="50" t="s">
        <v>1608</v>
      </c>
      <c r="N155" s="50" t="s">
        <v>1608</v>
      </c>
      <c r="O155" s="18" t="s">
        <v>1608</v>
      </c>
      <c r="P155" s="18" t="s">
        <v>1608</v>
      </c>
      <c r="Q155" s="18" t="s">
        <v>1608</v>
      </c>
    </row>
    <row r="156" spans="3:17" ht="20.100000000000001" customHeight="1">
      <c r="C156" s="140" t="s">
        <v>23</v>
      </c>
      <c r="D156" s="140"/>
      <c r="E156" s="140"/>
      <c r="F156" s="140"/>
      <c r="G156" s="140"/>
      <c r="H156" s="140"/>
      <c r="I156" s="140"/>
      <c r="J156" s="140"/>
      <c r="K156" s="140"/>
    </row>
    <row r="157" spans="3:17" ht="20.100000000000001" customHeight="1">
      <c r="C157" s="138"/>
      <c r="D157" s="139"/>
      <c r="E157" s="14"/>
      <c r="F157" s="18"/>
      <c r="G157" s="37"/>
      <c r="H157" s="18"/>
      <c r="I157" s="18"/>
      <c r="J157" s="18"/>
      <c r="K157" s="18"/>
      <c r="L157" s="18"/>
      <c r="M157" s="18"/>
      <c r="N157" s="18"/>
      <c r="O157" s="18"/>
      <c r="P157" s="18"/>
      <c r="Q157" s="18"/>
    </row>
    <row r="158" spans="3:17" ht="20.100000000000001" customHeight="1">
      <c r="C158" s="140" t="s">
        <v>22</v>
      </c>
      <c r="D158" s="140"/>
      <c r="E158" s="140"/>
      <c r="F158" s="140"/>
      <c r="G158" s="140"/>
      <c r="H158" s="140"/>
      <c r="I158" s="140"/>
      <c r="J158" s="140"/>
      <c r="K158" s="140"/>
    </row>
    <row r="159" spans="3:17" ht="20.100000000000001" customHeight="1">
      <c r="C159" s="138"/>
      <c r="D159" s="139"/>
      <c r="E159" s="14"/>
      <c r="F159" s="18"/>
      <c r="G159" s="37"/>
      <c r="H159" s="18"/>
      <c r="I159" s="18"/>
      <c r="J159" s="18"/>
      <c r="K159" s="18"/>
      <c r="L159" s="18"/>
      <c r="M159" s="18"/>
      <c r="N159" s="18"/>
      <c r="O159" s="18"/>
      <c r="P159" s="18"/>
      <c r="Q159" s="18"/>
    </row>
    <row r="160" spans="3:17" ht="20.100000000000001" customHeight="1">
      <c r="C160" s="140" t="s">
        <v>34</v>
      </c>
      <c r="D160" s="140"/>
      <c r="E160" s="140"/>
      <c r="F160" s="140"/>
      <c r="G160" s="140"/>
      <c r="H160" s="140"/>
      <c r="I160" s="140"/>
      <c r="J160" s="140"/>
      <c r="K160" s="137"/>
    </row>
    <row r="161" spans="3:17" ht="20.100000000000001" customHeight="1">
      <c r="C161" s="138" t="s">
        <v>190</v>
      </c>
      <c r="D161" s="139"/>
      <c r="E161" s="14" t="s">
        <v>311</v>
      </c>
      <c r="F161" s="14" t="s">
        <v>311</v>
      </c>
      <c r="G161" s="14" t="s">
        <v>311</v>
      </c>
      <c r="H161" s="14" t="s">
        <v>311</v>
      </c>
      <c r="I161" s="14" t="s">
        <v>311</v>
      </c>
      <c r="J161" s="14" t="s">
        <v>311</v>
      </c>
      <c r="K161" s="14" t="s">
        <v>311</v>
      </c>
      <c r="L161" s="14" t="s">
        <v>1608</v>
      </c>
      <c r="M161" s="14" t="s">
        <v>1608</v>
      </c>
      <c r="N161" s="14" t="s">
        <v>1608</v>
      </c>
      <c r="O161" s="14" t="s">
        <v>1608</v>
      </c>
      <c r="P161" s="14" t="s">
        <v>1608</v>
      </c>
      <c r="Q161" s="14" t="s">
        <v>1608</v>
      </c>
    </row>
    <row r="162" spans="3:17" ht="20.100000000000001" customHeight="1">
      <c r="C162" s="3" t="s">
        <v>16</v>
      </c>
      <c r="F162" s="19"/>
      <c r="G162" s="38"/>
      <c r="H162" s="19"/>
      <c r="I162" s="19"/>
      <c r="J162" s="19"/>
      <c r="K162" s="19"/>
    </row>
    <row r="163" spans="3:17" ht="20.100000000000001" customHeight="1">
      <c r="C163" s="142" t="s">
        <v>28</v>
      </c>
      <c r="D163" s="143"/>
      <c r="E163" s="26" t="s">
        <v>311</v>
      </c>
      <c r="F163" s="20" t="s">
        <v>119</v>
      </c>
      <c r="G163" s="39">
        <v>0</v>
      </c>
      <c r="H163" s="21" t="s">
        <v>119</v>
      </c>
      <c r="I163" s="18" t="s">
        <v>311</v>
      </c>
      <c r="J163" s="18" t="s">
        <v>311</v>
      </c>
      <c r="K163" s="18" t="s">
        <v>311</v>
      </c>
      <c r="L163" s="50" t="s">
        <v>1608</v>
      </c>
      <c r="M163" s="50" t="s">
        <v>1608</v>
      </c>
      <c r="N163" s="50" t="s">
        <v>1608</v>
      </c>
      <c r="O163" s="18" t="s">
        <v>1608</v>
      </c>
      <c r="P163" s="18" t="s">
        <v>1608</v>
      </c>
      <c r="Q163" s="18" t="s">
        <v>1608</v>
      </c>
    </row>
    <row r="164" spans="3:17" ht="20.100000000000001" customHeight="1">
      <c r="C164" s="142" t="s">
        <v>32</v>
      </c>
      <c r="D164" s="143"/>
      <c r="E164" s="26" t="s">
        <v>311</v>
      </c>
      <c r="F164" s="20">
        <v>300</v>
      </c>
      <c r="G164" s="39">
        <v>0</v>
      </c>
      <c r="H164" s="21">
        <v>300</v>
      </c>
      <c r="I164" s="18" t="s">
        <v>311</v>
      </c>
      <c r="J164" s="18" t="s">
        <v>311</v>
      </c>
      <c r="K164" s="18" t="s">
        <v>311</v>
      </c>
      <c r="L164" s="50" t="s">
        <v>1608</v>
      </c>
      <c r="M164" s="50" t="s">
        <v>1608</v>
      </c>
      <c r="N164" s="50" t="s">
        <v>1608</v>
      </c>
      <c r="O164" s="18" t="s">
        <v>1608</v>
      </c>
      <c r="P164" s="18" t="s">
        <v>1608</v>
      </c>
      <c r="Q164" s="18" t="s">
        <v>1608</v>
      </c>
    </row>
    <row r="165" spans="3:17" ht="20.100000000000001" customHeight="1">
      <c r="C165" s="136" t="s">
        <v>56</v>
      </c>
      <c r="D165" s="137"/>
      <c r="E165" s="24"/>
      <c r="F165" s="24"/>
      <c r="G165" s="40"/>
      <c r="H165" s="24"/>
      <c r="I165" s="24" t="s">
        <v>57</v>
      </c>
      <c r="J165" s="24" t="s">
        <v>57</v>
      </c>
      <c r="K165" s="24" t="s">
        <v>57</v>
      </c>
      <c r="L165" s="24" t="s">
        <v>1608</v>
      </c>
      <c r="M165" s="24" t="s">
        <v>1608</v>
      </c>
      <c r="N165" s="24" t="s">
        <v>1608</v>
      </c>
      <c r="O165" s="24" t="s">
        <v>1608</v>
      </c>
      <c r="P165" s="24" t="s">
        <v>1608</v>
      </c>
      <c r="Q165" s="24" t="s">
        <v>1608</v>
      </c>
    </row>
    <row r="166" spans="3:17" ht="20.100000000000001" customHeight="1">
      <c r="C166" s="136" t="s">
        <v>191</v>
      </c>
      <c r="D166" s="137"/>
      <c r="E166" s="24"/>
      <c r="F166" s="24"/>
      <c r="G166" s="40"/>
      <c r="H166" s="24"/>
      <c r="I166" s="24"/>
      <c r="J166" s="24"/>
      <c r="K166" s="24"/>
      <c r="L166" s="24"/>
      <c r="M166" s="24"/>
      <c r="N166" s="24"/>
      <c r="O166" s="24"/>
      <c r="P166" s="24"/>
      <c r="Q166" s="24"/>
    </row>
    <row r="167" spans="3:17" ht="20.100000000000001" customHeight="1">
      <c r="C167" s="136" t="s">
        <v>192</v>
      </c>
      <c r="D167" s="137"/>
      <c r="E167" s="24"/>
      <c r="F167" s="24"/>
      <c r="G167" s="40"/>
      <c r="H167" s="24"/>
      <c r="I167" s="24"/>
      <c r="J167" s="24"/>
      <c r="K167" s="24"/>
      <c r="L167" s="24"/>
      <c r="M167" s="24"/>
      <c r="N167" s="24"/>
      <c r="O167" s="24"/>
      <c r="P167" s="24"/>
      <c r="Q167" s="24"/>
    </row>
    <row r="168" spans="3:17" ht="20.100000000000001" customHeight="1">
      <c r="C168" s="141" t="s">
        <v>47</v>
      </c>
      <c r="D168" s="141"/>
      <c r="E168" s="24"/>
      <c r="F168" s="24"/>
      <c r="G168" s="40"/>
      <c r="H168" s="24"/>
      <c r="I168" s="24"/>
      <c r="J168" s="24"/>
      <c r="K168" s="24"/>
      <c r="L168" s="24"/>
      <c r="M168" s="24"/>
      <c r="N168" s="24"/>
      <c r="O168" s="24"/>
      <c r="P168" s="24"/>
      <c r="Q168" s="24"/>
    </row>
    <row r="169" spans="3:17" ht="20.100000000000001" customHeight="1">
      <c r="C169" s="141" t="s">
        <v>33</v>
      </c>
      <c r="D169" s="141"/>
      <c r="E169" s="24"/>
      <c r="F169" s="24"/>
      <c r="G169" s="40"/>
      <c r="H169" s="24"/>
      <c r="I169" s="24"/>
      <c r="J169" s="24"/>
      <c r="K169" s="24"/>
      <c r="L169" s="24"/>
      <c r="M169" s="24"/>
      <c r="N169" s="24"/>
      <c r="O169" s="24"/>
      <c r="P169" s="24"/>
      <c r="Q169" s="24"/>
    </row>
    <row r="170" spans="3:17" ht="20.100000000000001" customHeight="1">
      <c r="C170" s="29"/>
      <c r="D170" s="29"/>
      <c r="E170" s="1"/>
      <c r="F170" s="1"/>
      <c r="G170" s="41"/>
      <c r="H170" s="1"/>
      <c r="I170" s="1"/>
      <c r="J170" s="1"/>
      <c r="K170" s="1"/>
      <c r="L170" s="1"/>
      <c r="M170" s="1"/>
      <c r="N170" s="1"/>
      <c r="O170" s="1"/>
      <c r="P170" s="1"/>
      <c r="Q170" s="1"/>
    </row>
    <row r="172" spans="3:17" ht="20.100000000000001" customHeight="1">
      <c r="C172" s="4" t="s">
        <v>2</v>
      </c>
      <c r="D172" s="5" t="s">
        <v>54</v>
      </c>
      <c r="E172" s="1"/>
    </row>
    <row r="173" spans="3:17" ht="20.100000000000001" customHeight="1">
      <c r="C173" s="4" t="s">
        <v>5</v>
      </c>
      <c r="D173" s="16" t="s">
        <v>314</v>
      </c>
      <c r="E173" s="1"/>
    </row>
    <row r="174" spans="3:17" ht="20.100000000000001" customHeight="1">
      <c r="C174" s="4" t="s">
        <v>7</v>
      </c>
      <c r="D174" s="5">
        <v>25</v>
      </c>
      <c r="E174" s="1"/>
    </row>
    <row r="175" spans="3:17" ht="20.100000000000001" customHeight="1">
      <c r="C175" s="4" t="s">
        <v>12</v>
      </c>
      <c r="D175" s="5" t="s">
        <v>311</v>
      </c>
      <c r="E175" s="1"/>
    </row>
    <row r="176" spans="3:17" ht="20.100000000000001" customHeight="1">
      <c r="C176" s="4" t="s">
        <v>13</v>
      </c>
      <c r="D176" s="7" t="s">
        <v>693</v>
      </c>
      <c r="E176" s="1"/>
    </row>
    <row r="177" spans="2:17" ht="20.100000000000001" customHeight="1">
      <c r="C177" s="8" t="s">
        <v>51</v>
      </c>
      <c r="D177" s="32">
        <v>7.0000000000000001E-3</v>
      </c>
      <c r="E177" s="1"/>
    </row>
    <row r="178" spans="2:17" ht="20.100000000000001" customHeight="1">
      <c r="C178" s="8" t="s">
        <v>50</v>
      </c>
      <c r="D178" s="32" t="s">
        <v>311</v>
      </c>
      <c r="E178" s="1"/>
    </row>
    <row r="179" spans="2:17" ht="20.100000000000001" customHeight="1">
      <c r="C179" s="8" t="s">
        <v>93</v>
      </c>
      <c r="D179" s="34" t="s">
        <v>311</v>
      </c>
      <c r="E179" s="1"/>
    </row>
    <row r="180" spans="2:17" ht="20.100000000000001" customHeight="1">
      <c r="C180" s="42" t="s">
        <v>107</v>
      </c>
      <c r="D180" s="32" t="s">
        <v>311</v>
      </c>
    </row>
    <row r="181" spans="2:17" s="10" customFormat="1" ht="20.100000000000001" customHeight="1">
      <c r="B181" s="9"/>
      <c r="F181" s="147" t="s">
        <v>3</v>
      </c>
      <c r="G181" s="148"/>
      <c r="H181" s="149"/>
      <c r="I181" s="146" t="s">
        <v>4</v>
      </c>
      <c r="J181" s="146"/>
      <c r="K181" s="146"/>
      <c r="L181" s="146" t="s">
        <v>49</v>
      </c>
      <c r="M181" s="146"/>
      <c r="N181" s="146"/>
      <c r="O181" s="146" t="s">
        <v>48</v>
      </c>
      <c r="P181" s="146"/>
      <c r="Q181" s="146"/>
    </row>
    <row r="182" spans="2:17" s="10" customFormat="1" ht="20.100000000000001" customHeight="1">
      <c r="B182" s="9"/>
      <c r="F182" s="147" t="s">
        <v>6</v>
      </c>
      <c r="G182" s="148"/>
      <c r="H182" s="149"/>
      <c r="I182" s="150" t="s">
        <v>26</v>
      </c>
      <c r="J182" s="150"/>
      <c r="K182" s="150"/>
      <c r="L182" s="150" t="s">
        <v>26</v>
      </c>
      <c r="M182" s="150"/>
      <c r="N182" s="150"/>
      <c r="O182" s="150" t="s">
        <v>26</v>
      </c>
      <c r="P182" s="150"/>
      <c r="Q182" s="150"/>
    </row>
    <row r="183" spans="2:17" s="13" customFormat="1" ht="20.100000000000001" customHeight="1">
      <c r="B183" s="11"/>
      <c r="C183" s="151" t="s">
        <v>14</v>
      </c>
      <c r="D183" s="152"/>
      <c r="E183" s="28" t="s">
        <v>17</v>
      </c>
      <c r="F183" s="28" t="s">
        <v>8</v>
      </c>
      <c r="G183" s="36" t="s">
        <v>18</v>
      </c>
      <c r="H183" s="28" t="s">
        <v>19</v>
      </c>
      <c r="I183" s="28" t="s">
        <v>9</v>
      </c>
      <c r="J183" s="28" t="s">
        <v>10</v>
      </c>
      <c r="K183" s="28" t="s">
        <v>11</v>
      </c>
      <c r="L183" s="28" t="s">
        <v>9</v>
      </c>
      <c r="M183" s="28" t="s">
        <v>10</v>
      </c>
      <c r="N183" s="28" t="s">
        <v>11</v>
      </c>
      <c r="O183" s="28" t="s">
        <v>9</v>
      </c>
      <c r="P183" s="28" t="s">
        <v>10</v>
      </c>
      <c r="Q183" s="28" t="s">
        <v>11</v>
      </c>
    </row>
    <row r="184" spans="2:17" ht="81.75" customHeight="1">
      <c r="C184" s="134" t="s">
        <v>319</v>
      </c>
      <c r="D184" s="135"/>
      <c r="E184" s="14" t="s">
        <v>315</v>
      </c>
      <c r="F184" s="18">
        <v>7680</v>
      </c>
      <c r="G184" s="37">
        <v>51</v>
      </c>
      <c r="H184" s="18">
        <v>3698</v>
      </c>
      <c r="I184" s="50">
        <v>74.77</v>
      </c>
      <c r="J184" s="50">
        <v>59.66</v>
      </c>
      <c r="K184" s="50">
        <v>50.7</v>
      </c>
      <c r="L184" s="50" t="s">
        <v>1608</v>
      </c>
      <c r="M184" s="50" t="s">
        <v>1608</v>
      </c>
      <c r="N184" s="50" t="s">
        <v>1608</v>
      </c>
      <c r="O184" s="50" t="s">
        <v>1608</v>
      </c>
      <c r="P184" s="50" t="s">
        <v>1608</v>
      </c>
      <c r="Q184" s="50" t="s">
        <v>1608</v>
      </c>
    </row>
    <row r="185" spans="2:17" ht="98.25" customHeight="1">
      <c r="C185" s="134" t="s">
        <v>320</v>
      </c>
      <c r="D185" s="135"/>
      <c r="E185" s="14" t="s">
        <v>316</v>
      </c>
      <c r="F185" s="18">
        <v>10190</v>
      </c>
      <c r="G185" s="37">
        <v>38</v>
      </c>
      <c r="H185" s="18">
        <v>6304</v>
      </c>
      <c r="I185" s="50">
        <v>109.61</v>
      </c>
      <c r="J185" s="50">
        <v>87.44</v>
      </c>
      <c r="K185" s="50">
        <v>74.319999999999993</v>
      </c>
      <c r="L185" s="50" t="s">
        <v>1608</v>
      </c>
      <c r="M185" s="50" t="s">
        <v>1608</v>
      </c>
      <c r="N185" s="50" t="s">
        <v>1608</v>
      </c>
      <c r="O185" s="50" t="s">
        <v>1608</v>
      </c>
      <c r="P185" s="50" t="s">
        <v>1608</v>
      </c>
      <c r="Q185" s="50" t="s">
        <v>1608</v>
      </c>
    </row>
    <row r="186" spans="2:17" ht="88.5" customHeight="1">
      <c r="C186" s="134" t="s">
        <v>321</v>
      </c>
      <c r="D186" s="135"/>
      <c r="E186" s="14" t="s">
        <v>317</v>
      </c>
      <c r="F186" s="18">
        <v>8940</v>
      </c>
      <c r="G186" s="37">
        <v>41</v>
      </c>
      <c r="H186" s="18">
        <v>5207</v>
      </c>
      <c r="I186" s="50">
        <v>100.65</v>
      </c>
      <c r="J186" s="50">
        <v>80.3</v>
      </c>
      <c r="K186" s="50">
        <v>68.25</v>
      </c>
      <c r="L186" s="50" t="s">
        <v>1608</v>
      </c>
      <c r="M186" s="50" t="s">
        <v>1608</v>
      </c>
      <c r="N186" s="50" t="s">
        <v>1608</v>
      </c>
      <c r="O186" s="50" t="s">
        <v>1608</v>
      </c>
      <c r="P186" s="50" t="s">
        <v>1608</v>
      </c>
      <c r="Q186" s="50" t="s">
        <v>1608</v>
      </c>
    </row>
    <row r="188" spans="2:17" ht="20.100000000000001" customHeight="1">
      <c r="C188" s="4" t="s">
        <v>2</v>
      </c>
      <c r="D188" s="5" t="s">
        <v>54</v>
      </c>
      <c r="E188" s="1"/>
    </row>
    <row r="189" spans="2:17" ht="20.100000000000001" customHeight="1">
      <c r="C189" s="4" t="s">
        <v>5</v>
      </c>
      <c r="D189" s="16" t="s">
        <v>322</v>
      </c>
      <c r="E189" s="1"/>
    </row>
    <row r="190" spans="2:17" ht="20.100000000000001" customHeight="1">
      <c r="C190" s="4" t="s">
        <v>7</v>
      </c>
      <c r="D190" s="5">
        <v>30</v>
      </c>
      <c r="E190" s="1"/>
    </row>
    <row r="191" spans="2:17" ht="20.100000000000001" customHeight="1">
      <c r="C191" s="4" t="s">
        <v>12</v>
      </c>
      <c r="D191" s="5" t="s">
        <v>311</v>
      </c>
      <c r="E191" s="1"/>
    </row>
    <row r="192" spans="2:17" ht="20.100000000000001" customHeight="1">
      <c r="C192" s="4" t="s">
        <v>13</v>
      </c>
      <c r="D192" s="7" t="s">
        <v>694</v>
      </c>
      <c r="E192" s="1"/>
    </row>
    <row r="193" spans="2:17" ht="20.100000000000001" customHeight="1">
      <c r="C193" s="8" t="s">
        <v>51</v>
      </c>
      <c r="D193" s="32">
        <v>7.0000000000000001E-3</v>
      </c>
      <c r="E193" s="1"/>
    </row>
    <row r="194" spans="2:17" ht="20.100000000000001" customHeight="1">
      <c r="C194" s="8" t="s">
        <v>50</v>
      </c>
      <c r="D194" s="32" t="s">
        <v>311</v>
      </c>
      <c r="E194" s="1"/>
    </row>
    <row r="195" spans="2:17" ht="20.100000000000001" customHeight="1">
      <c r="C195" s="8" t="s">
        <v>93</v>
      </c>
      <c r="D195" s="34" t="s">
        <v>311</v>
      </c>
      <c r="E195" s="1"/>
    </row>
    <row r="196" spans="2:17" ht="20.100000000000001" customHeight="1">
      <c r="C196" s="42" t="s">
        <v>107</v>
      </c>
      <c r="D196" s="32" t="s">
        <v>311</v>
      </c>
    </row>
    <row r="197" spans="2:17" s="10" customFormat="1" ht="20.100000000000001" customHeight="1">
      <c r="B197" s="9"/>
      <c r="F197" s="147" t="s">
        <v>3</v>
      </c>
      <c r="G197" s="148"/>
      <c r="H197" s="149"/>
      <c r="I197" s="146" t="s">
        <v>4</v>
      </c>
      <c r="J197" s="146"/>
      <c r="K197" s="146"/>
      <c r="L197" s="146" t="s">
        <v>49</v>
      </c>
      <c r="M197" s="146"/>
      <c r="N197" s="146"/>
      <c r="O197" s="146" t="s">
        <v>48</v>
      </c>
      <c r="P197" s="146"/>
      <c r="Q197" s="146"/>
    </row>
    <row r="198" spans="2:17" s="10" customFormat="1" ht="20.100000000000001" customHeight="1">
      <c r="B198" s="9"/>
      <c r="F198" s="147" t="s">
        <v>6</v>
      </c>
      <c r="G198" s="148"/>
      <c r="H198" s="149"/>
      <c r="I198" s="150" t="s">
        <v>26</v>
      </c>
      <c r="J198" s="150"/>
      <c r="K198" s="150"/>
      <c r="L198" s="150" t="s">
        <v>26</v>
      </c>
      <c r="M198" s="150"/>
      <c r="N198" s="150"/>
      <c r="O198" s="150" t="s">
        <v>26</v>
      </c>
      <c r="P198" s="150"/>
      <c r="Q198" s="150"/>
    </row>
    <row r="199" spans="2:17" s="13" customFormat="1" ht="20.100000000000001" customHeight="1">
      <c r="B199" s="11"/>
      <c r="C199" s="151" t="s">
        <v>14</v>
      </c>
      <c r="D199" s="152"/>
      <c r="E199" s="28" t="s">
        <v>17</v>
      </c>
      <c r="F199" s="28" t="s">
        <v>8</v>
      </c>
      <c r="G199" s="36" t="s">
        <v>18</v>
      </c>
      <c r="H199" s="28" t="s">
        <v>19</v>
      </c>
      <c r="I199" s="28" t="s">
        <v>9</v>
      </c>
      <c r="J199" s="28" t="s">
        <v>10</v>
      </c>
      <c r="K199" s="28" t="s">
        <v>11</v>
      </c>
      <c r="L199" s="28" t="s">
        <v>9</v>
      </c>
      <c r="M199" s="28" t="s">
        <v>10</v>
      </c>
      <c r="N199" s="28" t="s">
        <v>11</v>
      </c>
      <c r="O199" s="28" t="s">
        <v>9</v>
      </c>
      <c r="P199" s="28" t="s">
        <v>10</v>
      </c>
      <c r="Q199" s="28" t="s">
        <v>11</v>
      </c>
    </row>
    <row r="200" spans="2:17" ht="81.75" customHeight="1">
      <c r="C200" s="134" t="s">
        <v>326</v>
      </c>
      <c r="D200" s="135"/>
      <c r="E200" s="14" t="s">
        <v>323</v>
      </c>
      <c r="F200" s="18">
        <v>8940</v>
      </c>
      <c r="G200" s="37">
        <v>49</v>
      </c>
      <c r="H200" s="18">
        <v>4481</v>
      </c>
      <c r="I200" s="50">
        <v>77.819999999999993</v>
      </c>
      <c r="J200" s="50">
        <v>62.09</v>
      </c>
      <c r="K200" s="50">
        <v>52.77</v>
      </c>
      <c r="L200" s="50" t="s">
        <v>1608</v>
      </c>
      <c r="M200" s="50" t="s">
        <v>1608</v>
      </c>
      <c r="N200" s="50" t="s">
        <v>1608</v>
      </c>
      <c r="O200" s="50" t="s">
        <v>1608</v>
      </c>
      <c r="P200" s="50" t="s">
        <v>1608</v>
      </c>
      <c r="Q200" s="50" t="s">
        <v>1608</v>
      </c>
    </row>
    <row r="201" spans="2:17" ht="98.25" customHeight="1">
      <c r="C201" s="134" t="s">
        <v>327</v>
      </c>
      <c r="D201" s="135"/>
      <c r="E201" s="14" t="s">
        <v>324</v>
      </c>
      <c r="F201" s="18">
        <v>11450</v>
      </c>
      <c r="G201" s="37">
        <v>38</v>
      </c>
      <c r="H201" s="18">
        <v>7076</v>
      </c>
      <c r="I201" s="50">
        <v>112.69</v>
      </c>
      <c r="J201" s="50">
        <v>89.91</v>
      </c>
      <c r="K201" s="50">
        <v>76.42</v>
      </c>
      <c r="L201" s="50" t="s">
        <v>1608</v>
      </c>
      <c r="M201" s="50" t="s">
        <v>1608</v>
      </c>
      <c r="N201" s="50" t="s">
        <v>1608</v>
      </c>
      <c r="O201" s="50" t="s">
        <v>1608</v>
      </c>
      <c r="P201" s="50" t="s">
        <v>1608</v>
      </c>
      <c r="Q201" s="50" t="s">
        <v>1608</v>
      </c>
    </row>
    <row r="202" spans="2:17" ht="88.5" customHeight="1">
      <c r="C202" s="134" t="s">
        <v>328</v>
      </c>
      <c r="D202" s="135"/>
      <c r="E202" s="14" t="s">
        <v>325</v>
      </c>
      <c r="F202" s="18">
        <v>10190</v>
      </c>
      <c r="G202" s="37">
        <v>41</v>
      </c>
      <c r="H202" s="18">
        <v>5974</v>
      </c>
      <c r="I202" s="50">
        <v>103.69</v>
      </c>
      <c r="J202" s="50">
        <v>82.73</v>
      </c>
      <c r="K202" s="50">
        <v>70.319999999999993</v>
      </c>
      <c r="L202" s="50" t="s">
        <v>1608</v>
      </c>
      <c r="M202" s="50" t="s">
        <v>1608</v>
      </c>
      <c r="N202" s="50" t="s">
        <v>1608</v>
      </c>
      <c r="O202" s="50" t="s">
        <v>1608</v>
      </c>
      <c r="P202" s="50" t="s">
        <v>1608</v>
      </c>
      <c r="Q202" s="50" t="s">
        <v>1608</v>
      </c>
    </row>
    <row r="203" spans="2:17" ht="20.100000000000001" customHeight="1">
      <c r="B203" s="15"/>
      <c r="C203" s="153" t="s">
        <v>318</v>
      </c>
      <c r="D203" s="153"/>
      <c r="E203" s="153"/>
      <c r="F203" s="153"/>
      <c r="G203" s="153"/>
      <c r="H203" s="153"/>
      <c r="I203" s="153"/>
      <c r="J203" s="153"/>
      <c r="K203" s="153"/>
    </row>
    <row r="204" spans="2:17" ht="20.100000000000001" customHeight="1">
      <c r="C204" s="144" t="s">
        <v>67</v>
      </c>
      <c r="D204" s="145"/>
      <c r="E204" s="14"/>
      <c r="F204" s="18"/>
      <c r="G204" s="37"/>
      <c r="H204" s="18"/>
      <c r="I204" s="18"/>
      <c r="J204" s="18"/>
      <c r="K204" s="18"/>
      <c r="L204" s="50"/>
      <c r="M204" s="50"/>
      <c r="N204" s="50"/>
      <c r="O204" s="18"/>
      <c r="P204" s="18"/>
      <c r="Q204" s="18"/>
    </row>
    <row r="205" spans="2:17" ht="20.100000000000001" customHeight="1">
      <c r="C205" s="138" t="s">
        <v>329</v>
      </c>
      <c r="D205" s="139"/>
      <c r="E205" s="14" t="s">
        <v>330</v>
      </c>
      <c r="F205" s="18">
        <v>450</v>
      </c>
      <c r="G205" s="37">
        <v>0</v>
      </c>
      <c r="H205" s="18">
        <v>450</v>
      </c>
      <c r="I205" s="50">
        <v>11.89</v>
      </c>
      <c r="J205" s="50">
        <v>9.49</v>
      </c>
      <c r="K205" s="50">
        <v>8.06</v>
      </c>
      <c r="L205" s="50" t="s">
        <v>1608</v>
      </c>
      <c r="M205" s="50" t="s">
        <v>1608</v>
      </c>
      <c r="N205" s="50" t="s">
        <v>1608</v>
      </c>
      <c r="O205" s="50" t="s">
        <v>1608</v>
      </c>
      <c r="P205" s="50" t="s">
        <v>1608</v>
      </c>
      <c r="Q205" s="50" t="s">
        <v>1608</v>
      </c>
    </row>
    <row r="206" spans="2:17" ht="20.100000000000001" customHeight="1">
      <c r="C206" s="138" t="s">
        <v>69</v>
      </c>
      <c r="D206" s="139"/>
      <c r="E206" s="14" t="s">
        <v>127</v>
      </c>
      <c r="F206" s="18">
        <v>0</v>
      </c>
      <c r="G206" s="37">
        <v>0</v>
      </c>
      <c r="H206" s="18">
        <v>0</v>
      </c>
      <c r="I206" s="50">
        <v>0</v>
      </c>
      <c r="J206" s="50">
        <v>0</v>
      </c>
      <c r="K206" s="50">
        <v>0</v>
      </c>
      <c r="L206" s="50" t="s">
        <v>1608</v>
      </c>
      <c r="M206" s="50" t="s">
        <v>1608</v>
      </c>
      <c r="N206" s="50" t="s">
        <v>1608</v>
      </c>
      <c r="O206" s="50" t="s">
        <v>1608</v>
      </c>
      <c r="P206" s="50" t="s">
        <v>1608</v>
      </c>
      <c r="Q206" s="50" t="s">
        <v>1608</v>
      </c>
    </row>
    <row r="207" spans="2:17" ht="20.100000000000001" customHeight="1">
      <c r="C207" s="144" t="s">
        <v>70</v>
      </c>
      <c r="D207" s="139"/>
      <c r="E207" s="14"/>
      <c r="F207" s="18"/>
      <c r="G207" s="37"/>
      <c r="H207" s="18"/>
      <c r="I207" s="50"/>
      <c r="J207" s="50"/>
      <c r="K207" s="50"/>
      <c r="L207" s="50"/>
      <c r="M207" s="50"/>
      <c r="N207" s="50"/>
      <c r="O207" s="18"/>
      <c r="P207" s="18"/>
      <c r="Q207" s="18"/>
    </row>
    <row r="208" spans="2:17" ht="20.100000000000001" customHeight="1">
      <c r="C208" s="138" t="s">
        <v>331</v>
      </c>
      <c r="D208" s="139"/>
      <c r="E208" s="14" t="s">
        <v>332</v>
      </c>
      <c r="F208" s="18">
        <v>1095</v>
      </c>
      <c r="G208" s="37">
        <v>18</v>
      </c>
      <c r="H208" s="18">
        <v>895</v>
      </c>
      <c r="I208" s="50">
        <v>23.64</v>
      </c>
      <c r="J208" s="50">
        <v>18.86</v>
      </c>
      <c r="K208" s="50">
        <v>16.02</v>
      </c>
      <c r="L208" s="50" t="s">
        <v>1608</v>
      </c>
      <c r="M208" s="50" t="s">
        <v>1608</v>
      </c>
      <c r="N208" s="50" t="s">
        <v>1608</v>
      </c>
      <c r="O208" s="50" t="s">
        <v>1608</v>
      </c>
      <c r="P208" s="50" t="s">
        <v>1608</v>
      </c>
      <c r="Q208" s="50" t="s">
        <v>1608</v>
      </c>
    </row>
    <row r="209" spans="3:17" ht="20.100000000000001" customHeight="1">
      <c r="C209" s="154" t="s">
        <v>65</v>
      </c>
      <c r="D209" s="155"/>
      <c r="E209" s="14" t="s">
        <v>121</v>
      </c>
      <c r="F209" s="18">
        <v>1095</v>
      </c>
      <c r="G209" s="37">
        <v>36</v>
      </c>
      <c r="H209" s="18">
        <v>699</v>
      </c>
      <c r="I209" s="50">
        <v>15.81</v>
      </c>
      <c r="J209" s="50">
        <v>12.61</v>
      </c>
      <c r="K209" s="50">
        <v>10.72</v>
      </c>
      <c r="L209" s="50" t="s">
        <v>1608</v>
      </c>
      <c r="M209" s="50" t="s">
        <v>1608</v>
      </c>
      <c r="N209" s="50" t="s">
        <v>1608</v>
      </c>
      <c r="O209" s="50" t="s">
        <v>1608</v>
      </c>
      <c r="P209" s="50" t="s">
        <v>1608</v>
      </c>
      <c r="Q209" s="50" t="s">
        <v>1608</v>
      </c>
    </row>
    <row r="210" spans="3:17" ht="20.100000000000001" customHeight="1">
      <c r="C210" s="138" t="s">
        <v>66</v>
      </c>
      <c r="D210" s="139"/>
      <c r="E210" s="14" t="s">
        <v>333</v>
      </c>
      <c r="F210" s="18">
        <v>1495</v>
      </c>
      <c r="G210" s="37">
        <v>16</v>
      </c>
      <c r="H210" s="18">
        <v>1249</v>
      </c>
      <c r="I210" s="50">
        <v>32.99</v>
      </c>
      <c r="J210" s="50">
        <v>26.33</v>
      </c>
      <c r="K210" s="50">
        <v>22.38</v>
      </c>
      <c r="L210" s="50" t="s">
        <v>1608</v>
      </c>
      <c r="M210" s="50" t="s">
        <v>1608</v>
      </c>
      <c r="N210" s="50" t="s">
        <v>1608</v>
      </c>
      <c r="O210" s="50" t="s">
        <v>1608</v>
      </c>
      <c r="P210" s="50" t="s">
        <v>1608</v>
      </c>
      <c r="Q210" s="50" t="s">
        <v>1608</v>
      </c>
    </row>
    <row r="211" spans="3:17" ht="20.100000000000001" customHeight="1">
      <c r="C211" s="144" t="s">
        <v>70</v>
      </c>
      <c r="D211" s="145"/>
      <c r="E211" s="14"/>
      <c r="F211" s="18"/>
      <c r="G211" s="37"/>
      <c r="H211" s="18"/>
      <c r="I211" s="50"/>
      <c r="J211" s="50"/>
      <c r="K211" s="50"/>
      <c r="L211" s="50"/>
      <c r="M211" s="50"/>
      <c r="N211" s="50"/>
      <c r="O211" s="18"/>
      <c r="P211" s="18"/>
      <c r="Q211" s="18"/>
    </row>
    <row r="212" spans="3:17" ht="20.100000000000001" customHeight="1">
      <c r="C212" s="138" t="s">
        <v>71</v>
      </c>
      <c r="D212" s="139"/>
      <c r="E212" s="14" t="s">
        <v>128</v>
      </c>
      <c r="F212" s="18">
        <v>999</v>
      </c>
      <c r="G212" s="37">
        <v>15</v>
      </c>
      <c r="H212" s="18">
        <v>849</v>
      </c>
      <c r="I212" s="50">
        <v>19.809999999999999</v>
      </c>
      <c r="J212" s="50">
        <v>15.81</v>
      </c>
      <c r="K212" s="50">
        <v>13.44</v>
      </c>
      <c r="L212" s="50" t="s">
        <v>1608</v>
      </c>
      <c r="M212" s="50" t="s">
        <v>1608</v>
      </c>
      <c r="N212" s="50" t="s">
        <v>1608</v>
      </c>
      <c r="O212" s="50" t="s">
        <v>1608</v>
      </c>
      <c r="P212" s="50" t="s">
        <v>1608</v>
      </c>
      <c r="Q212" s="50" t="s">
        <v>1608</v>
      </c>
    </row>
    <row r="213" spans="3:17" ht="20.100000000000001" customHeight="1">
      <c r="C213" s="154" t="s">
        <v>72</v>
      </c>
      <c r="D213" s="155"/>
      <c r="E213" s="14" t="s">
        <v>129</v>
      </c>
      <c r="F213" s="18">
        <v>2500</v>
      </c>
      <c r="G213" s="37">
        <v>58</v>
      </c>
      <c r="H213" s="18">
        <v>1050</v>
      </c>
      <c r="I213" s="50">
        <v>27.16</v>
      </c>
      <c r="J213" s="50">
        <v>21.67</v>
      </c>
      <c r="K213" s="50">
        <v>18.420000000000002</v>
      </c>
      <c r="L213" s="50" t="s">
        <v>1608</v>
      </c>
      <c r="M213" s="50" t="s">
        <v>1608</v>
      </c>
      <c r="N213" s="50" t="s">
        <v>1608</v>
      </c>
      <c r="O213" s="50" t="s">
        <v>1608</v>
      </c>
      <c r="P213" s="50" t="s">
        <v>1608</v>
      </c>
      <c r="Q213" s="50" t="s">
        <v>1608</v>
      </c>
    </row>
    <row r="214" spans="3:17" ht="20.100000000000001" customHeight="1">
      <c r="C214" s="144" t="s">
        <v>70</v>
      </c>
      <c r="D214" s="139"/>
      <c r="E214" s="14"/>
      <c r="F214" s="18"/>
      <c r="G214" s="37"/>
      <c r="H214" s="18"/>
      <c r="I214" s="50" t="s">
        <v>89</v>
      </c>
      <c r="J214" s="50" t="s">
        <v>89</v>
      </c>
      <c r="K214" s="50" t="s">
        <v>89</v>
      </c>
      <c r="L214" s="50"/>
      <c r="M214" s="50"/>
      <c r="N214" s="50"/>
      <c r="O214" s="18"/>
      <c r="P214" s="18"/>
      <c r="Q214" s="18"/>
    </row>
    <row r="215" spans="3:17" ht="20.100000000000001" customHeight="1">
      <c r="C215" s="138" t="s">
        <v>73</v>
      </c>
      <c r="D215" s="139"/>
      <c r="E215" s="14" t="s">
        <v>130</v>
      </c>
      <c r="F215" s="18">
        <v>59</v>
      </c>
      <c r="G215" s="37">
        <v>0</v>
      </c>
      <c r="H215" s="18">
        <v>59</v>
      </c>
      <c r="I215" s="50">
        <v>2.16</v>
      </c>
      <c r="J215" s="50">
        <v>1.72</v>
      </c>
      <c r="K215" s="50">
        <v>1.47</v>
      </c>
      <c r="L215" s="50" t="s">
        <v>1608</v>
      </c>
      <c r="M215" s="50" t="s">
        <v>1608</v>
      </c>
      <c r="N215" s="50" t="s">
        <v>1608</v>
      </c>
      <c r="O215" s="50" t="s">
        <v>1608</v>
      </c>
      <c r="P215" s="50" t="s">
        <v>1608</v>
      </c>
      <c r="Q215" s="50" t="s">
        <v>1608</v>
      </c>
    </row>
    <row r="216" spans="3:17" ht="20.100000000000001" customHeight="1">
      <c r="C216" s="138" t="s">
        <v>74</v>
      </c>
      <c r="D216" s="139"/>
      <c r="E216" s="14" t="s">
        <v>131</v>
      </c>
      <c r="F216" s="18">
        <v>279</v>
      </c>
      <c r="G216" s="37">
        <v>13</v>
      </c>
      <c r="H216" s="18">
        <v>240</v>
      </c>
      <c r="I216" s="50">
        <v>11.19</v>
      </c>
      <c r="J216" s="50">
        <v>9.56</v>
      </c>
      <c r="K216" s="50">
        <v>8.6</v>
      </c>
      <c r="L216" s="50" t="s">
        <v>1608</v>
      </c>
      <c r="M216" s="50" t="s">
        <v>1608</v>
      </c>
      <c r="N216" s="50" t="s">
        <v>1608</v>
      </c>
      <c r="O216" s="50" t="s">
        <v>1608</v>
      </c>
      <c r="P216" s="50" t="s">
        <v>1608</v>
      </c>
      <c r="Q216" s="50" t="s">
        <v>1608</v>
      </c>
    </row>
    <row r="217" spans="3:17" ht="20.100000000000001" customHeight="1">
      <c r="C217" s="138" t="s">
        <v>75</v>
      </c>
      <c r="D217" s="139"/>
      <c r="E217" s="14" t="s">
        <v>132</v>
      </c>
      <c r="F217" s="18">
        <v>299</v>
      </c>
      <c r="G217" s="37">
        <v>16</v>
      </c>
      <c r="H217" s="18">
        <v>249</v>
      </c>
      <c r="I217" s="50">
        <v>9.14</v>
      </c>
      <c r="J217" s="50">
        <v>7.3</v>
      </c>
      <c r="K217" s="50">
        <v>6.2</v>
      </c>
      <c r="L217" s="50" t="s">
        <v>1608</v>
      </c>
      <c r="M217" s="50" t="s">
        <v>1608</v>
      </c>
      <c r="N217" s="50" t="s">
        <v>1608</v>
      </c>
      <c r="O217" s="50" t="s">
        <v>1608</v>
      </c>
      <c r="P217" s="50" t="s">
        <v>1608</v>
      </c>
      <c r="Q217" s="50" t="s">
        <v>1608</v>
      </c>
    </row>
    <row r="218" spans="3:17" ht="20.100000000000001" customHeight="1">
      <c r="C218" s="144" t="s">
        <v>76</v>
      </c>
      <c r="D218" s="139"/>
      <c r="E218" s="14"/>
      <c r="F218" s="18"/>
      <c r="G218" s="37"/>
      <c r="H218" s="18"/>
      <c r="I218" s="50" t="s">
        <v>89</v>
      </c>
      <c r="J218" s="50" t="s">
        <v>89</v>
      </c>
      <c r="K218" s="50" t="s">
        <v>89</v>
      </c>
      <c r="L218" s="50"/>
      <c r="M218" s="50"/>
      <c r="N218" s="50"/>
      <c r="O218" s="18"/>
      <c r="P218" s="18"/>
      <c r="Q218" s="18"/>
    </row>
    <row r="219" spans="3:17" ht="20.100000000000001" customHeight="1">
      <c r="C219" s="138" t="s">
        <v>77</v>
      </c>
      <c r="D219" s="139"/>
      <c r="E219" s="14" t="s">
        <v>133</v>
      </c>
      <c r="F219" s="18">
        <v>299</v>
      </c>
      <c r="G219" s="37">
        <v>0</v>
      </c>
      <c r="H219" s="18">
        <v>299</v>
      </c>
      <c r="I219" s="50">
        <v>9.8699999999999992</v>
      </c>
      <c r="J219" s="50">
        <v>77.88</v>
      </c>
      <c r="K219" s="50">
        <v>6.69</v>
      </c>
      <c r="L219" s="50" t="s">
        <v>1608</v>
      </c>
      <c r="M219" s="50" t="s">
        <v>1608</v>
      </c>
      <c r="N219" s="50" t="s">
        <v>1608</v>
      </c>
      <c r="O219" s="50" t="s">
        <v>1608</v>
      </c>
      <c r="P219" s="50" t="s">
        <v>1608</v>
      </c>
      <c r="Q219" s="50" t="s">
        <v>1608</v>
      </c>
    </row>
    <row r="220" spans="3:17" ht="20.100000000000001" customHeight="1">
      <c r="C220" s="138" t="s">
        <v>78</v>
      </c>
      <c r="D220" s="139"/>
      <c r="E220" s="14" t="s">
        <v>134</v>
      </c>
      <c r="F220" s="18">
        <v>349</v>
      </c>
      <c r="G220" s="37">
        <v>14</v>
      </c>
      <c r="H220" s="18">
        <v>299</v>
      </c>
      <c r="I220" s="50">
        <v>7.89</v>
      </c>
      <c r="J220" s="50">
        <v>6.3</v>
      </c>
      <c r="K220" s="50">
        <v>5.34</v>
      </c>
      <c r="L220" s="50" t="s">
        <v>1608</v>
      </c>
      <c r="M220" s="50" t="s">
        <v>1608</v>
      </c>
      <c r="N220" s="50" t="s">
        <v>1608</v>
      </c>
      <c r="O220" s="50" t="s">
        <v>1608</v>
      </c>
      <c r="P220" s="50" t="s">
        <v>1608</v>
      </c>
      <c r="Q220" s="50" t="s">
        <v>1608</v>
      </c>
    </row>
    <row r="221" spans="3:17" ht="20.100000000000001" customHeight="1">
      <c r="C221" s="138" t="s">
        <v>79</v>
      </c>
      <c r="D221" s="139"/>
      <c r="E221" s="14" t="s">
        <v>135</v>
      </c>
      <c r="F221" s="18">
        <v>349</v>
      </c>
      <c r="G221" s="37">
        <v>0</v>
      </c>
      <c r="H221" s="18">
        <v>349</v>
      </c>
      <c r="I221" s="50">
        <v>8.25</v>
      </c>
      <c r="J221" s="50">
        <v>6.59</v>
      </c>
      <c r="K221" s="50">
        <v>5.6</v>
      </c>
      <c r="L221" s="50" t="s">
        <v>1608</v>
      </c>
      <c r="M221" s="50" t="s">
        <v>1608</v>
      </c>
      <c r="N221" s="50" t="s">
        <v>1608</v>
      </c>
      <c r="O221" s="50" t="s">
        <v>1608</v>
      </c>
      <c r="P221" s="50" t="s">
        <v>1608</v>
      </c>
      <c r="Q221" s="50" t="s">
        <v>1608</v>
      </c>
    </row>
    <row r="222" spans="3:17" ht="20.100000000000001" customHeight="1">
      <c r="C222" s="138" t="s">
        <v>80</v>
      </c>
      <c r="D222" s="139"/>
      <c r="E222" s="14" t="s">
        <v>136</v>
      </c>
      <c r="F222" s="18">
        <v>1299</v>
      </c>
      <c r="G222" s="37">
        <v>20</v>
      </c>
      <c r="H222" s="18">
        <v>1039</v>
      </c>
      <c r="I222" s="50">
        <v>18.8</v>
      </c>
      <c r="J222" s="50">
        <v>14.99</v>
      </c>
      <c r="K222" s="50">
        <v>12.75</v>
      </c>
      <c r="L222" s="50" t="s">
        <v>1608</v>
      </c>
      <c r="M222" s="50" t="s">
        <v>1608</v>
      </c>
      <c r="N222" s="50" t="s">
        <v>1608</v>
      </c>
      <c r="O222" s="50" t="s">
        <v>1608</v>
      </c>
      <c r="P222" s="50" t="s">
        <v>1608</v>
      </c>
      <c r="Q222" s="50" t="s">
        <v>1608</v>
      </c>
    </row>
    <row r="223" spans="3:17" ht="20.100000000000001" customHeight="1">
      <c r="C223" s="138" t="s">
        <v>81</v>
      </c>
      <c r="D223" s="139"/>
      <c r="E223" s="14" t="s">
        <v>180</v>
      </c>
      <c r="F223" s="18">
        <v>579</v>
      </c>
      <c r="G223" s="37">
        <v>17</v>
      </c>
      <c r="H223" s="18">
        <v>479</v>
      </c>
      <c r="I223" s="50">
        <v>18.57</v>
      </c>
      <c r="J223" s="50">
        <v>15.25</v>
      </c>
      <c r="K223" s="50">
        <v>13.27</v>
      </c>
      <c r="L223" s="50" t="s">
        <v>1608</v>
      </c>
      <c r="M223" s="50" t="s">
        <v>1608</v>
      </c>
      <c r="N223" s="50" t="s">
        <v>1608</v>
      </c>
      <c r="O223" s="50" t="s">
        <v>1608</v>
      </c>
      <c r="P223" s="50" t="s">
        <v>1608</v>
      </c>
      <c r="Q223" s="50" t="s">
        <v>1608</v>
      </c>
    </row>
    <row r="224" spans="3:17" ht="20.100000000000001" customHeight="1">
      <c r="C224" s="138" t="s">
        <v>334</v>
      </c>
      <c r="D224" s="139"/>
      <c r="E224" s="14" t="s">
        <v>336</v>
      </c>
      <c r="F224" s="18">
        <v>499</v>
      </c>
      <c r="G224" s="37">
        <v>0</v>
      </c>
      <c r="H224" s="18">
        <v>499</v>
      </c>
      <c r="I224" s="50">
        <v>11.71</v>
      </c>
      <c r="J224" s="50">
        <v>9.33</v>
      </c>
      <c r="K224" s="50">
        <v>7.95</v>
      </c>
      <c r="L224" s="50" t="s">
        <v>1608</v>
      </c>
      <c r="M224" s="50" t="s">
        <v>1608</v>
      </c>
      <c r="N224" s="50" t="s">
        <v>1608</v>
      </c>
      <c r="O224" s="50" t="s">
        <v>1608</v>
      </c>
      <c r="P224" s="50" t="s">
        <v>1608</v>
      </c>
      <c r="Q224" s="50" t="s">
        <v>1608</v>
      </c>
    </row>
    <row r="225" spans="3:17" ht="20.100000000000001" customHeight="1">
      <c r="C225" s="138" t="s">
        <v>83</v>
      </c>
      <c r="D225" s="139"/>
      <c r="E225" s="14" t="s">
        <v>335</v>
      </c>
      <c r="F225" s="18">
        <v>1199</v>
      </c>
      <c r="G225" s="37">
        <v>33</v>
      </c>
      <c r="H225" s="18">
        <v>799</v>
      </c>
      <c r="I225" s="50">
        <v>18.760000000000002</v>
      </c>
      <c r="J225" s="50">
        <v>14.96</v>
      </c>
      <c r="K225" s="50">
        <v>12.72</v>
      </c>
      <c r="L225" s="50" t="s">
        <v>1608</v>
      </c>
      <c r="M225" s="50" t="s">
        <v>1608</v>
      </c>
      <c r="N225" s="50" t="s">
        <v>1608</v>
      </c>
      <c r="O225" s="50" t="s">
        <v>1608</v>
      </c>
      <c r="P225" s="50" t="s">
        <v>1608</v>
      </c>
      <c r="Q225" s="50" t="s">
        <v>1608</v>
      </c>
    </row>
    <row r="226" spans="3:17" ht="20.100000000000001" customHeight="1">
      <c r="C226" s="138" t="s">
        <v>84</v>
      </c>
      <c r="D226" s="139"/>
      <c r="E226" s="14" t="s">
        <v>185</v>
      </c>
      <c r="F226" s="18">
        <v>795</v>
      </c>
      <c r="G226" s="37">
        <v>37</v>
      </c>
      <c r="H226" s="18">
        <v>495</v>
      </c>
      <c r="I226" s="50">
        <v>5.87</v>
      </c>
      <c r="J226" s="50">
        <v>4.68</v>
      </c>
      <c r="K226" s="50">
        <v>3.99</v>
      </c>
      <c r="L226" s="50" t="s">
        <v>1608</v>
      </c>
      <c r="M226" s="50" t="s">
        <v>1608</v>
      </c>
      <c r="N226" s="50" t="s">
        <v>1608</v>
      </c>
      <c r="O226" s="50" t="s">
        <v>1608</v>
      </c>
      <c r="P226" s="50" t="s">
        <v>1608</v>
      </c>
      <c r="Q226" s="50" t="s">
        <v>1608</v>
      </c>
    </row>
    <row r="227" spans="3:17" ht="20.100000000000001" customHeight="1">
      <c r="C227" s="138" t="s">
        <v>85</v>
      </c>
      <c r="D227" s="139"/>
      <c r="E227" s="14" t="s">
        <v>141</v>
      </c>
      <c r="F227" s="18">
        <v>299</v>
      </c>
      <c r="G227" s="37">
        <v>0</v>
      </c>
      <c r="H227" s="18">
        <v>299</v>
      </c>
      <c r="I227" s="50">
        <v>7.01</v>
      </c>
      <c r="J227" s="50">
        <v>5.6</v>
      </c>
      <c r="K227" s="50">
        <v>4.76</v>
      </c>
      <c r="L227" s="50" t="s">
        <v>1608</v>
      </c>
      <c r="M227" s="50" t="s">
        <v>1608</v>
      </c>
      <c r="N227" s="50" t="s">
        <v>1608</v>
      </c>
      <c r="O227" s="50" t="s">
        <v>1608</v>
      </c>
      <c r="P227" s="50" t="s">
        <v>1608</v>
      </c>
      <c r="Q227" s="50" t="s">
        <v>1608</v>
      </c>
    </row>
    <row r="228" spans="3:17" ht="20.100000000000001" customHeight="1">
      <c r="C228" s="138" t="s">
        <v>86</v>
      </c>
      <c r="D228" s="139"/>
      <c r="E228" s="14" t="s">
        <v>123</v>
      </c>
      <c r="F228" s="18">
        <v>56</v>
      </c>
      <c r="G228" s="37">
        <v>12</v>
      </c>
      <c r="H228" s="18">
        <v>49</v>
      </c>
      <c r="I228" s="50">
        <v>1.8</v>
      </c>
      <c r="J228" s="50">
        <v>1.43</v>
      </c>
      <c r="K228" s="50">
        <v>1.22</v>
      </c>
      <c r="L228" s="50" t="s">
        <v>1608</v>
      </c>
      <c r="M228" s="50" t="s">
        <v>1608</v>
      </c>
      <c r="N228" s="50" t="s">
        <v>1608</v>
      </c>
      <c r="O228" s="50" t="s">
        <v>1608</v>
      </c>
      <c r="P228" s="50" t="s">
        <v>1608</v>
      </c>
      <c r="Q228" s="50" t="s">
        <v>1608</v>
      </c>
    </row>
    <row r="229" spans="3:17" ht="20.100000000000001" customHeight="1">
      <c r="C229" s="138" t="s">
        <v>337</v>
      </c>
      <c r="D229" s="139"/>
      <c r="E229" s="14" t="s">
        <v>125</v>
      </c>
      <c r="F229" s="18">
        <v>499</v>
      </c>
      <c r="G229" s="37">
        <v>39</v>
      </c>
      <c r="H229" s="18">
        <v>300</v>
      </c>
      <c r="I229" s="50">
        <v>11.01</v>
      </c>
      <c r="J229" s="50">
        <v>8.7899999999999991</v>
      </c>
      <c r="K229" s="50">
        <v>7.47</v>
      </c>
      <c r="L229" s="50" t="s">
        <v>1608</v>
      </c>
      <c r="M229" s="50" t="s">
        <v>1608</v>
      </c>
      <c r="N229" s="50" t="s">
        <v>1608</v>
      </c>
      <c r="O229" s="50" t="s">
        <v>1608</v>
      </c>
      <c r="P229" s="50" t="s">
        <v>1608</v>
      </c>
      <c r="Q229" s="50" t="s">
        <v>1608</v>
      </c>
    </row>
    <row r="230" spans="3:17" ht="20.100000000000001" customHeight="1">
      <c r="C230" s="138" t="s">
        <v>338</v>
      </c>
      <c r="D230" s="139"/>
      <c r="E230" s="14" t="s">
        <v>124</v>
      </c>
      <c r="F230" s="18">
        <v>100</v>
      </c>
      <c r="G230" s="37">
        <v>0</v>
      </c>
      <c r="H230" s="18">
        <v>100</v>
      </c>
      <c r="I230" s="50">
        <v>3.68</v>
      </c>
      <c r="J230" s="50">
        <v>2.93</v>
      </c>
      <c r="K230" s="50">
        <v>2.4900000000000002</v>
      </c>
      <c r="L230" s="50" t="s">
        <v>1608</v>
      </c>
      <c r="M230" s="50" t="s">
        <v>1608</v>
      </c>
      <c r="N230" s="50" t="s">
        <v>1608</v>
      </c>
      <c r="O230" s="50" t="s">
        <v>1608</v>
      </c>
      <c r="P230" s="50" t="s">
        <v>1608</v>
      </c>
      <c r="Q230" s="50" t="s">
        <v>1608</v>
      </c>
    </row>
    <row r="231" spans="3:17" ht="20.100000000000001" customHeight="1">
      <c r="C231" s="138" t="s">
        <v>339</v>
      </c>
      <c r="D231" s="139"/>
      <c r="E231" s="14" t="s">
        <v>340</v>
      </c>
      <c r="F231" s="18">
        <v>600</v>
      </c>
      <c r="G231" s="37">
        <v>33</v>
      </c>
      <c r="H231" s="18">
        <v>400</v>
      </c>
      <c r="I231" s="50">
        <v>14.68</v>
      </c>
      <c r="J231" s="50">
        <v>11.72</v>
      </c>
      <c r="K231" s="50">
        <v>9.9499999999999993</v>
      </c>
      <c r="L231" s="50" t="s">
        <v>1608</v>
      </c>
      <c r="M231" s="50" t="s">
        <v>1608</v>
      </c>
      <c r="N231" s="50" t="s">
        <v>1608</v>
      </c>
      <c r="O231" s="50" t="s">
        <v>1608</v>
      </c>
      <c r="P231" s="50" t="s">
        <v>1608</v>
      </c>
      <c r="Q231" s="50" t="s">
        <v>1608</v>
      </c>
    </row>
    <row r="232" spans="3:17" ht="20.100000000000001" customHeight="1">
      <c r="C232" s="138"/>
      <c r="D232" s="139"/>
      <c r="E232" s="14"/>
      <c r="F232" s="18"/>
      <c r="G232" s="37"/>
      <c r="H232" s="18"/>
      <c r="I232" s="50"/>
      <c r="J232" s="50"/>
      <c r="K232" s="50"/>
      <c r="L232" s="50"/>
      <c r="M232" s="50"/>
      <c r="N232" s="50"/>
      <c r="O232" s="18"/>
      <c r="P232" s="18"/>
      <c r="Q232" s="18"/>
    </row>
    <row r="233" spans="3:17" ht="20.100000000000001" customHeight="1">
      <c r="C233" s="140" t="s">
        <v>34</v>
      </c>
      <c r="D233" s="140"/>
      <c r="E233" s="140"/>
      <c r="F233" s="140"/>
      <c r="G233" s="140"/>
      <c r="H233" s="140"/>
      <c r="I233" s="140"/>
      <c r="J233" s="140"/>
      <c r="K233" s="137"/>
    </row>
    <row r="234" spans="3:17" ht="20.100000000000001" customHeight="1">
      <c r="C234" s="138" t="s">
        <v>190</v>
      </c>
      <c r="D234" s="139"/>
      <c r="E234" s="14" t="s">
        <v>311</v>
      </c>
      <c r="F234" s="14" t="s">
        <v>311</v>
      </c>
      <c r="G234" s="14" t="s">
        <v>311</v>
      </c>
      <c r="H234" s="14" t="s">
        <v>311</v>
      </c>
      <c r="I234" s="14" t="s">
        <v>311</v>
      </c>
      <c r="J234" s="14" t="s">
        <v>311</v>
      </c>
      <c r="K234" s="14" t="s">
        <v>311</v>
      </c>
      <c r="L234" s="14" t="s">
        <v>1608</v>
      </c>
      <c r="M234" s="14" t="s">
        <v>1608</v>
      </c>
      <c r="N234" s="14" t="s">
        <v>1608</v>
      </c>
      <c r="O234" s="14" t="s">
        <v>1608</v>
      </c>
      <c r="P234" s="14" t="s">
        <v>1608</v>
      </c>
      <c r="Q234" s="14" t="s">
        <v>1608</v>
      </c>
    </row>
    <row r="235" spans="3:17" ht="20.100000000000001" customHeight="1">
      <c r="C235" s="3" t="s">
        <v>16</v>
      </c>
      <c r="F235" s="19"/>
      <c r="G235" s="38"/>
      <c r="H235" s="19"/>
      <c r="I235" s="19"/>
      <c r="J235" s="19"/>
      <c r="K235" s="19"/>
    </row>
    <row r="236" spans="3:17" ht="20.100000000000001" customHeight="1">
      <c r="C236" s="142" t="s">
        <v>28</v>
      </c>
      <c r="D236" s="143"/>
      <c r="E236" s="26" t="s">
        <v>311</v>
      </c>
      <c r="F236" s="20" t="s">
        <v>119</v>
      </c>
      <c r="G236" s="39">
        <v>0</v>
      </c>
      <c r="H236" s="21" t="s">
        <v>119</v>
      </c>
      <c r="I236" s="18" t="s">
        <v>311</v>
      </c>
      <c r="J236" s="18" t="s">
        <v>311</v>
      </c>
      <c r="K236" s="18" t="s">
        <v>311</v>
      </c>
      <c r="L236" s="14" t="s">
        <v>1608</v>
      </c>
      <c r="M236" s="14" t="s">
        <v>1608</v>
      </c>
      <c r="N236" s="14" t="s">
        <v>1608</v>
      </c>
      <c r="O236" s="14" t="s">
        <v>1608</v>
      </c>
      <c r="P236" s="14" t="s">
        <v>1608</v>
      </c>
      <c r="Q236" s="14" t="s">
        <v>1608</v>
      </c>
    </row>
    <row r="237" spans="3:17" ht="20.100000000000001" customHeight="1">
      <c r="C237" s="142" t="s">
        <v>32</v>
      </c>
      <c r="D237" s="143"/>
      <c r="E237" s="26" t="s">
        <v>311</v>
      </c>
      <c r="F237" s="20">
        <v>300</v>
      </c>
      <c r="G237" s="39">
        <v>0</v>
      </c>
      <c r="H237" s="21">
        <v>300</v>
      </c>
      <c r="I237" s="18" t="s">
        <v>311</v>
      </c>
      <c r="J237" s="18" t="s">
        <v>311</v>
      </c>
      <c r="K237" s="18" t="s">
        <v>311</v>
      </c>
      <c r="L237" s="14" t="s">
        <v>1608</v>
      </c>
      <c r="M237" s="14" t="s">
        <v>1608</v>
      </c>
      <c r="N237" s="14" t="s">
        <v>1608</v>
      </c>
      <c r="O237" s="14" t="s">
        <v>1608</v>
      </c>
      <c r="P237" s="14" t="s">
        <v>1608</v>
      </c>
      <c r="Q237" s="14" t="s">
        <v>1608</v>
      </c>
    </row>
    <row r="238" spans="3:17" ht="20.100000000000001" customHeight="1">
      <c r="C238" s="136" t="s">
        <v>56</v>
      </c>
      <c r="D238" s="137"/>
      <c r="E238" s="24"/>
      <c r="F238" s="24"/>
      <c r="G238" s="40"/>
      <c r="H238" s="24"/>
      <c r="I238" s="24" t="s">
        <v>57</v>
      </c>
      <c r="J238" s="24" t="s">
        <v>57</v>
      </c>
      <c r="K238" s="24" t="s">
        <v>57</v>
      </c>
      <c r="L238" s="14" t="s">
        <v>1608</v>
      </c>
      <c r="M238" s="14" t="s">
        <v>1608</v>
      </c>
      <c r="N238" s="14" t="s">
        <v>1608</v>
      </c>
      <c r="O238" s="14" t="s">
        <v>1608</v>
      </c>
      <c r="P238" s="14" t="s">
        <v>1608</v>
      </c>
      <c r="Q238" s="14" t="s">
        <v>1608</v>
      </c>
    </row>
    <row r="239" spans="3:17" ht="20.100000000000001" customHeight="1">
      <c r="C239" s="136" t="s">
        <v>191</v>
      </c>
      <c r="D239" s="137"/>
      <c r="E239" s="24"/>
      <c r="F239" s="24"/>
      <c r="G239" s="40"/>
      <c r="H239" s="24"/>
      <c r="I239" s="24"/>
      <c r="J239" s="24"/>
      <c r="K239" s="24"/>
      <c r="L239" s="24"/>
      <c r="M239" s="24"/>
      <c r="N239" s="24"/>
      <c r="O239" s="24"/>
      <c r="P239" s="24"/>
      <c r="Q239" s="24"/>
    </row>
    <row r="240" spans="3:17" ht="20.100000000000001" customHeight="1">
      <c r="C240" s="136" t="s">
        <v>192</v>
      </c>
      <c r="D240" s="137"/>
      <c r="E240" s="24"/>
      <c r="F240" s="24"/>
      <c r="G240" s="40"/>
      <c r="H240" s="24"/>
      <c r="I240" s="24"/>
      <c r="J240" s="24"/>
      <c r="K240" s="24"/>
      <c r="L240" s="24"/>
      <c r="M240" s="24"/>
      <c r="N240" s="24"/>
      <c r="O240" s="24"/>
      <c r="P240" s="24"/>
      <c r="Q240" s="24"/>
    </row>
    <row r="241" spans="3:17" ht="20.100000000000001" customHeight="1">
      <c r="C241" s="141" t="s">
        <v>47</v>
      </c>
      <c r="D241" s="141"/>
      <c r="E241" s="24"/>
      <c r="F241" s="24"/>
      <c r="G241" s="40"/>
      <c r="H241" s="24"/>
      <c r="I241" s="24"/>
      <c r="J241" s="24"/>
      <c r="K241" s="24"/>
      <c r="L241" s="24"/>
      <c r="M241" s="24"/>
      <c r="N241" s="24"/>
      <c r="O241" s="24"/>
      <c r="P241" s="24"/>
      <c r="Q241" s="24"/>
    </row>
    <row r="242" spans="3:17" ht="20.100000000000001" customHeight="1">
      <c r="C242" s="141" t="s">
        <v>33</v>
      </c>
      <c r="D242" s="141"/>
      <c r="E242" s="24"/>
      <c r="F242" s="24"/>
      <c r="G242" s="40"/>
      <c r="H242" s="24"/>
      <c r="I242" s="24"/>
      <c r="J242" s="24"/>
      <c r="K242" s="24"/>
      <c r="L242" s="24"/>
      <c r="M242" s="24"/>
      <c r="N242" s="24"/>
      <c r="O242" s="24"/>
      <c r="P242" s="24"/>
      <c r="Q242" s="24"/>
    </row>
  </sheetData>
  <mergeCells count="198">
    <mergeCell ref="C221:D221"/>
    <mergeCell ref="C222:D222"/>
    <mergeCell ref="C223:D223"/>
    <mergeCell ref="C224:D224"/>
    <mergeCell ref="C241:D241"/>
    <mergeCell ref="C242:D242"/>
    <mergeCell ref="C233:K233"/>
    <mergeCell ref="C234:D234"/>
    <mergeCell ref="C236:D236"/>
    <mergeCell ref="C237:D237"/>
    <mergeCell ref="L197:N197"/>
    <mergeCell ref="O197:Q197"/>
    <mergeCell ref="F198:H198"/>
    <mergeCell ref="I198:K198"/>
    <mergeCell ref="L198:N198"/>
    <mergeCell ref="O198:Q198"/>
    <mergeCell ref="C238:D238"/>
    <mergeCell ref="C239:D239"/>
    <mergeCell ref="C240:D240"/>
    <mergeCell ref="C230:D230"/>
    <mergeCell ref="C231:D231"/>
    <mergeCell ref="C232:D232"/>
    <mergeCell ref="C225:D225"/>
    <mergeCell ref="C226:D226"/>
    <mergeCell ref="C227:D227"/>
    <mergeCell ref="C228:D228"/>
    <mergeCell ref="C229:D229"/>
    <mergeCell ref="C220:D220"/>
    <mergeCell ref="C215:D215"/>
    <mergeCell ref="C216:D216"/>
    <mergeCell ref="C217:D217"/>
    <mergeCell ref="C218:D218"/>
    <mergeCell ref="C219:D219"/>
    <mergeCell ref="C210:D210"/>
    <mergeCell ref="C211:D211"/>
    <mergeCell ref="C212:D212"/>
    <mergeCell ref="C213:D213"/>
    <mergeCell ref="C214:D214"/>
    <mergeCell ref="C205:D205"/>
    <mergeCell ref="C206:D206"/>
    <mergeCell ref="C207:D207"/>
    <mergeCell ref="C208:D208"/>
    <mergeCell ref="C209:D209"/>
    <mergeCell ref="C183:D183"/>
    <mergeCell ref="C185:D185"/>
    <mergeCell ref="C186:D186"/>
    <mergeCell ref="C203:K203"/>
    <mergeCell ref="C204:D204"/>
    <mergeCell ref="C184:D184"/>
    <mergeCell ref="F197:H197"/>
    <mergeCell ref="I197:K197"/>
    <mergeCell ref="C199:D199"/>
    <mergeCell ref="C200:D200"/>
    <mergeCell ref="C201:D201"/>
    <mergeCell ref="C202:D202"/>
    <mergeCell ref="L181:N181"/>
    <mergeCell ref="O181:Q181"/>
    <mergeCell ref="F182:H182"/>
    <mergeCell ref="I182:K182"/>
    <mergeCell ref="L182:N182"/>
    <mergeCell ref="O182:Q182"/>
    <mergeCell ref="C19:D19"/>
    <mergeCell ref="C21:D21"/>
    <mergeCell ref="C63:D63"/>
    <mergeCell ref="C90:D90"/>
    <mergeCell ref="C92:D92"/>
    <mergeCell ref="C94:D94"/>
    <mergeCell ref="C100:D100"/>
    <mergeCell ref="C101:D101"/>
    <mergeCell ref="C102:D102"/>
    <mergeCell ref="C62:K62"/>
    <mergeCell ref="C71:D71"/>
    <mergeCell ref="C72:D72"/>
    <mergeCell ref="C73:D73"/>
    <mergeCell ref="C74:D74"/>
    <mergeCell ref="C70:D70"/>
    <mergeCell ref="C64:D64"/>
    <mergeCell ref="C93:K93"/>
    <mergeCell ref="C91:K91"/>
    <mergeCell ref="F181:H181"/>
    <mergeCell ref="I181:K181"/>
    <mergeCell ref="C96:D96"/>
    <mergeCell ref="C121:D121"/>
    <mergeCell ref="C136:D136"/>
    <mergeCell ref="C147:D147"/>
    <mergeCell ref="C138:D138"/>
    <mergeCell ref="C143:D143"/>
    <mergeCell ref="C144:D144"/>
    <mergeCell ref="C145:D145"/>
    <mergeCell ref="C146:D146"/>
    <mergeCell ref="C139:D139"/>
    <mergeCell ref="C140:D140"/>
    <mergeCell ref="C141:D141"/>
    <mergeCell ref="C103:D103"/>
    <mergeCell ref="C104:D104"/>
    <mergeCell ref="C129:D129"/>
    <mergeCell ref="C131:D131"/>
    <mergeCell ref="C119:D119"/>
    <mergeCell ref="C120:D120"/>
    <mergeCell ref="C122:K122"/>
    <mergeCell ref="C123:D123"/>
    <mergeCell ref="C124:D124"/>
    <mergeCell ref="C160:K160"/>
    <mergeCell ref="O55:Q55"/>
    <mergeCell ref="O56:Q56"/>
    <mergeCell ref="F55:H55"/>
    <mergeCell ref="I55:K55"/>
    <mergeCell ref="L55:N55"/>
    <mergeCell ref="C57:D57"/>
    <mergeCell ref="C58:D58"/>
    <mergeCell ref="C59:D59"/>
    <mergeCell ref="C60:D60"/>
    <mergeCell ref="F56:H56"/>
    <mergeCell ref="I56:K56"/>
    <mergeCell ref="L56:N56"/>
    <mergeCell ref="O17:Q17"/>
    <mergeCell ref="O18:Q18"/>
    <mergeCell ref="L17:N17"/>
    <mergeCell ref="L18:N18"/>
    <mergeCell ref="F17:H17"/>
    <mergeCell ref="F18:H18"/>
    <mergeCell ref="I18:K18"/>
    <mergeCell ref="C38:D38"/>
    <mergeCell ref="C39:D39"/>
    <mergeCell ref="I17:K17"/>
    <mergeCell ref="C20:D20"/>
    <mergeCell ref="F36:H36"/>
    <mergeCell ref="I36:K36"/>
    <mergeCell ref="L36:N36"/>
    <mergeCell ref="O36:Q36"/>
    <mergeCell ref="F37:H37"/>
    <mergeCell ref="I37:K37"/>
    <mergeCell ref="L37:N37"/>
    <mergeCell ref="O37:Q37"/>
    <mergeCell ref="C22:D22"/>
    <mergeCell ref="O117:Q117"/>
    <mergeCell ref="F118:H118"/>
    <mergeCell ref="I118:K118"/>
    <mergeCell ref="L118:N118"/>
    <mergeCell ref="O118:Q118"/>
    <mergeCell ref="F117:H117"/>
    <mergeCell ref="I117:K117"/>
    <mergeCell ref="L117:N117"/>
    <mergeCell ref="C66:D66"/>
    <mergeCell ref="C67:D67"/>
    <mergeCell ref="C68:D68"/>
    <mergeCell ref="C69:D69"/>
    <mergeCell ref="C95:K95"/>
    <mergeCell ref="C75:D75"/>
    <mergeCell ref="C76:D76"/>
    <mergeCell ref="C77:D77"/>
    <mergeCell ref="C78:D78"/>
    <mergeCell ref="C79:D79"/>
    <mergeCell ref="C80:D80"/>
    <mergeCell ref="C81:D81"/>
    <mergeCell ref="C82:D82"/>
    <mergeCell ref="C83:D83"/>
    <mergeCell ref="C86:D86"/>
    <mergeCell ref="C84:D84"/>
    <mergeCell ref="C168:D168"/>
    <mergeCell ref="C169:D169"/>
    <mergeCell ref="C163:D163"/>
    <mergeCell ref="C164:D164"/>
    <mergeCell ref="C65:D65"/>
    <mergeCell ref="C87:K87"/>
    <mergeCell ref="C88:D88"/>
    <mergeCell ref="C89:D89"/>
    <mergeCell ref="C98:D98"/>
    <mergeCell ref="C99:D99"/>
    <mergeCell ref="C134:D134"/>
    <mergeCell ref="C125:D125"/>
    <mergeCell ref="C126:D126"/>
    <mergeCell ref="C127:D127"/>
    <mergeCell ref="C128:D128"/>
    <mergeCell ref="C130:D130"/>
    <mergeCell ref="C132:D132"/>
    <mergeCell ref="C133:D133"/>
    <mergeCell ref="C150:D150"/>
    <mergeCell ref="C137:D137"/>
    <mergeCell ref="C148:D148"/>
    <mergeCell ref="C149:D149"/>
    <mergeCell ref="C161:D161"/>
    <mergeCell ref="C151:D151"/>
    <mergeCell ref="C40:D40"/>
    <mergeCell ref="C41:D41"/>
    <mergeCell ref="C165:D165"/>
    <mergeCell ref="C166:D166"/>
    <mergeCell ref="C167:D167"/>
    <mergeCell ref="C142:D142"/>
    <mergeCell ref="C152:D152"/>
    <mergeCell ref="C153:K153"/>
    <mergeCell ref="C154:D154"/>
    <mergeCell ref="C135:D135"/>
    <mergeCell ref="C155:D155"/>
    <mergeCell ref="C159:D159"/>
    <mergeCell ref="C158:K158"/>
    <mergeCell ref="C156:K156"/>
    <mergeCell ref="C157:D15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Q401"/>
  <sheetViews>
    <sheetView topLeftCell="A335" zoomScale="80" zoomScaleNormal="80" workbookViewId="0">
      <selection activeCell="A402" sqref="A402:XFD436"/>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21.28515625" customWidth="1"/>
    <col min="16" max="16" width="13.5703125" customWidth="1"/>
    <col min="17" max="17" width="13.140625" customWidth="1"/>
  </cols>
  <sheetData>
    <row r="1" spans="1:7" ht="21.75" customHeight="1">
      <c r="A1" s="27" t="s">
        <v>0</v>
      </c>
    </row>
    <row r="2" spans="1:7" ht="22.5" customHeight="1">
      <c r="C2" s="25" t="s">
        <v>45</v>
      </c>
    </row>
    <row r="3" spans="1:7" ht="22.5" customHeight="1">
      <c r="C3" s="25"/>
    </row>
    <row r="4" spans="1:7" ht="20.100000000000001" customHeight="1">
      <c r="C4" s="4" t="s">
        <v>1</v>
      </c>
      <c r="D4" s="5" t="s">
        <v>54</v>
      </c>
      <c r="E4" s="1"/>
      <c r="G4" s="35"/>
    </row>
    <row r="5" spans="1:7" ht="22.5" customHeight="1">
      <c r="C5" s="25"/>
    </row>
    <row r="6" spans="1:7" ht="20.100000000000001" customHeight="1">
      <c r="C6" s="4" t="s">
        <v>2</v>
      </c>
      <c r="D6" s="5" t="s">
        <v>54</v>
      </c>
      <c r="E6" s="1"/>
      <c r="G6" s="35"/>
    </row>
    <row r="7" spans="1:7" ht="20.100000000000001" customHeight="1">
      <c r="C7" s="4" t="s">
        <v>5</v>
      </c>
      <c r="D7" s="16" t="s">
        <v>1626</v>
      </c>
      <c r="E7" s="1"/>
      <c r="G7" s="35"/>
    </row>
    <row r="8" spans="1:7" ht="20.100000000000001" customHeight="1">
      <c r="C8" s="4" t="s">
        <v>7</v>
      </c>
      <c r="D8" s="5">
        <v>35</v>
      </c>
      <c r="E8" s="1"/>
      <c r="G8" s="35"/>
    </row>
    <row r="9" spans="1:7" ht="20.100000000000001" customHeight="1">
      <c r="C9" s="4" t="s">
        <v>12</v>
      </c>
      <c r="D9" s="5">
        <v>35</v>
      </c>
      <c r="E9" s="1"/>
      <c r="G9" s="35"/>
    </row>
    <row r="10" spans="1:7" ht="20.100000000000001" customHeight="1">
      <c r="C10" s="4" t="s">
        <v>13</v>
      </c>
      <c r="D10" s="7" t="s">
        <v>694</v>
      </c>
      <c r="E10" s="1"/>
      <c r="G10" s="35"/>
    </row>
    <row r="11" spans="1:7" ht="20.100000000000001" customHeight="1">
      <c r="C11" s="8" t="s">
        <v>51</v>
      </c>
      <c r="D11" s="32">
        <v>6.6E-3</v>
      </c>
      <c r="E11" s="1"/>
      <c r="G11" s="35"/>
    </row>
    <row r="12" spans="1:7" ht="20.100000000000001" customHeight="1">
      <c r="C12" s="8" t="s">
        <v>50</v>
      </c>
      <c r="D12" s="32">
        <v>5.0599999999999999E-2</v>
      </c>
      <c r="E12" s="1"/>
      <c r="G12" s="35"/>
    </row>
    <row r="13" spans="1:7" ht="20.100000000000001" customHeight="1">
      <c r="C13" s="51" t="s">
        <v>93</v>
      </c>
      <c r="D13" s="34" t="s">
        <v>310</v>
      </c>
      <c r="E13" s="1"/>
      <c r="G13" s="35"/>
    </row>
    <row r="14" spans="1:7" ht="20.100000000000001" customHeight="1">
      <c r="C14" s="8" t="s">
        <v>92</v>
      </c>
      <c r="D14" s="34" t="s">
        <v>310</v>
      </c>
      <c r="G14" s="35"/>
    </row>
    <row r="15" spans="1:7" ht="20.100000000000001" customHeight="1">
      <c r="C15" s="42" t="s">
        <v>107</v>
      </c>
      <c r="D15" s="32" t="s">
        <v>310</v>
      </c>
      <c r="G15" s="35"/>
    </row>
    <row r="16" spans="1:7" ht="20.100000000000001" customHeight="1">
      <c r="C16" s="42" t="s">
        <v>108</v>
      </c>
      <c r="D16" s="33" t="s">
        <v>310</v>
      </c>
      <c r="G16" s="35"/>
    </row>
    <row r="17" spans="2:17" s="10" customFormat="1" ht="20.100000000000001" customHeight="1">
      <c r="B17" s="9"/>
      <c r="F17" s="147" t="s">
        <v>3</v>
      </c>
      <c r="G17" s="148"/>
      <c r="H17" s="149"/>
      <c r="I17" s="146" t="s">
        <v>4</v>
      </c>
      <c r="J17" s="146"/>
      <c r="K17" s="146"/>
      <c r="L17" s="146" t="s">
        <v>49</v>
      </c>
      <c r="M17" s="146"/>
      <c r="N17" s="146"/>
      <c r="O17" s="146" t="s">
        <v>48</v>
      </c>
      <c r="P17" s="146"/>
      <c r="Q17" s="146"/>
    </row>
    <row r="18" spans="2:17" s="10" customFormat="1" ht="20.100000000000001" customHeight="1">
      <c r="B18" s="9"/>
      <c r="F18" s="147" t="s">
        <v>6</v>
      </c>
      <c r="G18" s="148"/>
      <c r="H18" s="149"/>
      <c r="I18" s="150" t="s">
        <v>26</v>
      </c>
      <c r="J18" s="150"/>
      <c r="K18" s="150"/>
      <c r="L18" s="150" t="s">
        <v>26</v>
      </c>
      <c r="M18" s="150"/>
      <c r="N18" s="150"/>
      <c r="O18" s="150" t="s">
        <v>26</v>
      </c>
      <c r="P18" s="150"/>
      <c r="Q18" s="150"/>
    </row>
    <row r="19" spans="2:17" s="13" customFormat="1" ht="20.100000000000001" customHeight="1">
      <c r="B19" s="11"/>
      <c r="C19" s="151" t="s">
        <v>14</v>
      </c>
      <c r="D19" s="152"/>
      <c r="E19" s="28" t="s">
        <v>17</v>
      </c>
      <c r="F19" s="28" t="s">
        <v>8</v>
      </c>
      <c r="G19" s="36" t="s">
        <v>18</v>
      </c>
      <c r="H19" s="28" t="s">
        <v>19</v>
      </c>
      <c r="I19" s="28" t="s">
        <v>9</v>
      </c>
      <c r="J19" s="28" t="s">
        <v>10</v>
      </c>
      <c r="K19" s="28" t="s">
        <v>11</v>
      </c>
      <c r="L19" s="28" t="s">
        <v>9</v>
      </c>
      <c r="M19" s="28" t="s">
        <v>10</v>
      </c>
      <c r="N19" s="28" t="s">
        <v>11</v>
      </c>
      <c r="O19" s="28" t="s">
        <v>9</v>
      </c>
      <c r="P19" s="28" t="s">
        <v>10</v>
      </c>
      <c r="Q19" s="28" t="s">
        <v>11</v>
      </c>
    </row>
    <row r="20" spans="2:17" ht="174" customHeight="1">
      <c r="C20" s="134" t="s">
        <v>1632</v>
      </c>
      <c r="D20" s="135"/>
      <c r="E20" s="14" t="s">
        <v>1633</v>
      </c>
      <c r="F20" s="18">
        <v>21560</v>
      </c>
      <c r="G20" s="37">
        <v>39</v>
      </c>
      <c r="H20" s="18">
        <v>13050</v>
      </c>
      <c r="I20" s="50">
        <v>180.87</v>
      </c>
      <c r="J20" s="50">
        <v>144.31</v>
      </c>
      <c r="K20" s="50">
        <v>122.65</v>
      </c>
      <c r="L20" s="50" t="s">
        <v>1608</v>
      </c>
      <c r="M20" s="50" t="s">
        <v>1608</v>
      </c>
      <c r="N20" s="50" t="s">
        <v>1608</v>
      </c>
      <c r="O20" s="18" t="s">
        <v>1608</v>
      </c>
      <c r="P20" s="18" t="s">
        <v>1608</v>
      </c>
      <c r="Q20" s="18" t="s">
        <v>1608</v>
      </c>
    </row>
    <row r="21" spans="2:17" ht="162.75" customHeight="1">
      <c r="C21" s="134" t="s">
        <v>1635</v>
      </c>
      <c r="D21" s="135"/>
      <c r="E21" s="14" t="s">
        <v>1634</v>
      </c>
      <c r="F21" s="18">
        <v>21060</v>
      </c>
      <c r="G21" s="37">
        <v>39</v>
      </c>
      <c r="H21" s="18">
        <v>12798</v>
      </c>
      <c r="I21" s="50">
        <v>177.17</v>
      </c>
      <c r="J21" s="50">
        <v>141.36000000000001</v>
      </c>
      <c r="K21" s="50">
        <v>120.13</v>
      </c>
      <c r="L21" s="50" t="s">
        <v>1608</v>
      </c>
      <c r="M21" s="50" t="s">
        <v>1608</v>
      </c>
      <c r="N21" s="50" t="s">
        <v>1608</v>
      </c>
      <c r="O21" s="18" t="s">
        <v>1608</v>
      </c>
      <c r="P21" s="18" t="s">
        <v>1608</v>
      </c>
      <c r="Q21" s="18" t="s">
        <v>1631</v>
      </c>
    </row>
    <row r="22" spans="2:17" s="30" customFormat="1" ht="13.5" customHeight="1">
      <c r="B22" s="45"/>
      <c r="C22" s="46"/>
      <c r="D22" s="31"/>
      <c r="E22" s="47"/>
      <c r="F22" s="48"/>
      <c r="G22" s="49"/>
      <c r="H22" s="48"/>
      <c r="I22" s="52"/>
      <c r="J22" s="52"/>
      <c r="K22" s="52"/>
      <c r="L22" s="52"/>
      <c r="M22" s="52"/>
      <c r="N22" s="52"/>
      <c r="O22" s="48"/>
      <c r="P22" s="48"/>
      <c r="Q22" s="48"/>
    </row>
    <row r="23" spans="2:17" ht="20.100000000000001" customHeight="1">
      <c r="C23" s="4" t="s">
        <v>2</v>
      </c>
      <c r="D23" s="5" t="s">
        <v>54</v>
      </c>
      <c r="E23" s="1"/>
      <c r="G23" s="35"/>
    </row>
    <row r="24" spans="2:17" ht="20.100000000000001" customHeight="1">
      <c r="C24" s="4" t="s">
        <v>5</v>
      </c>
      <c r="D24" s="16" t="s">
        <v>1627</v>
      </c>
      <c r="E24" s="1"/>
      <c r="G24" s="35"/>
    </row>
    <row r="25" spans="2:17" ht="20.100000000000001" customHeight="1">
      <c r="C25" s="4" t="s">
        <v>7</v>
      </c>
      <c r="D25" s="5">
        <v>45</v>
      </c>
      <c r="E25" s="1"/>
      <c r="G25" s="35"/>
    </row>
    <row r="26" spans="2:17" ht="20.100000000000001" customHeight="1">
      <c r="C26" s="4" t="s">
        <v>12</v>
      </c>
      <c r="D26" s="5">
        <v>45</v>
      </c>
      <c r="E26" s="1"/>
      <c r="G26" s="35"/>
    </row>
    <row r="27" spans="2:17" ht="20.100000000000001" customHeight="1">
      <c r="C27" s="4" t="s">
        <v>13</v>
      </c>
      <c r="D27" s="7" t="s">
        <v>695</v>
      </c>
      <c r="E27" s="1"/>
      <c r="G27" s="35"/>
    </row>
    <row r="28" spans="2:17" ht="20.100000000000001" customHeight="1">
      <c r="C28" s="8" t="s">
        <v>51</v>
      </c>
      <c r="D28" s="32">
        <v>6.1999999999999998E-3</v>
      </c>
      <c r="E28" s="1"/>
      <c r="G28" s="35"/>
    </row>
    <row r="29" spans="2:17" ht="20.100000000000001" customHeight="1">
      <c r="C29" s="8" t="s">
        <v>50</v>
      </c>
      <c r="D29" s="32">
        <v>4.4999999999999998E-2</v>
      </c>
      <c r="E29" s="1"/>
      <c r="G29" s="35"/>
    </row>
    <row r="30" spans="2:17" ht="20.100000000000001" customHeight="1">
      <c r="C30" s="51" t="s">
        <v>93</v>
      </c>
      <c r="D30" s="34" t="s">
        <v>310</v>
      </c>
      <c r="E30" s="1"/>
      <c r="G30" s="35"/>
    </row>
    <row r="31" spans="2:17" ht="20.100000000000001" customHeight="1">
      <c r="C31" s="8" t="s">
        <v>92</v>
      </c>
      <c r="D31" s="34" t="s">
        <v>310</v>
      </c>
      <c r="G31" s="35"/>
    </row>
    <row r="32" spans="2:17" ht="20.100000000000001" customHeight="1">
      <c r="C32" s="42" t="s">
        <v>107</v>
      </c>
      <c r="D32" s="32" t="s">
        <v>310</v>
      </c>
      <c r="G32" s="35"/>
    </row>
    <row r="33" spans="2:17" ht="20.100000000000001" customHeight="1">
      <c r="C33" s="42" t="s">
        <v>108</v>
      </c>
      <c r="D33" s="33" t="s">
        <v>310</v>
      </c>
      <c r="G33" s="35"/>
    </row>
    <row r="34" spans="2:17" s="10" customFormat="1" ht="20.100000000000001" customHeight="1">
      <c r="B34" s="9"/>
      <c r="F34" s="147" t="s">
        <v>3</v>
      </c>
      <c r="G34" s="148"/>
      <c r="H34" s="149"/>
      <c r="I34" s="146" t="s">
        <v>4</v>
      </c>
      <c r="J34" s="146"/>
      <c r="K34" s="146"/>
      <c r="L34" s="146" t="s">
        <v>49</v>
      </c>
      <c r="M34" s="146"/>
      <c r="N34" s="146"/>
      <c r="O34" s="146" t="s">
        <v>48</v>
      </c>
      <c r="P34" s="146"/>
      <c r="Q34" s="146"/>
    </row>
    <row r="35" spans="2:17" s="10" customFormat="1" ht="20.100000000000001" customHeight="1">
      <c r="B35" s="9"/>
      <c r="F35" s="147" t="s">
        <v>6</v>
      </c>
      <c r="G35" s="148"/>
      <c r="H35" s="149"/>
      <c r="I35" s="150" t="s">
        <v>26</v>
      </c>
      <c r="J35" s="150"/>
      <c r="K35" s="150"/>
      <c r="L35" s="150" t="s">
        <v>26</v>
      </c>
      <c r="M35" s="150"/>
      <c r="N35" s="150"/>
      <c r="O35" s="150" t="s">
        <v>26</v>
      </c>
      <c r="P35" s="150"/>
      <c r="Q35" s="150"/>
    </row>
    <row r="36" spans="2:17" s="13" customFormat="1" ht="20.100000000000001" customHeight="1">
      <c r="B36" s="11"/>
      <c r="C36" s="151" t="s">
        <v>14</v>
      </c>
      <c r="D36" s="152"/>
      <c r="E36" s="28" t="s">
        <v>17</v>
      </c>
      <c r="F36" s="28" t="s">
        <v>8</v>
      </c>
      <c r="G36" s="36" t="s">
        <v>18</v>
      </c>
      <c r="H36" s="28" t="s">
        <v>19</v>
      </c>
      <c r="I36" s="28" t="s">
        <v>9</v>
      </c>
      <c r="J36" s="28" t="s">
        <v>10</v>
      </c>
      <c r="K36" s="28" t="s">
        <v>11</v>
      </c>
      <c r="L36" s="28" t="s">
        <v>9</v>
      </c>
      <c r="M36" s="28" t="s">
        <v>10</v>
      </c>
      <c r="N36" s="28" t="s">
        <v>11</v>
      </c>
      <c r="O36" s="28" t="s">
        <v>9</v>
      </c>
      <c r="P36" s="28" t="s">
        <v>10</v>
      </c>
      <c r="Q36" s="28" t="s">
        <v>11</v>
      </c>
    </row>
    <row r="37" spans="2:17" ht="174" customHeight="1">
      <c r="C37" s="134" t="s">
        <v>1636</v>
      </c>
      <c r="D37" s="135"/>
      <c r="E37" s="14" t="s">
        <v>1637</v>
      </c>
      <c r="F37" s="18">
        <v>26250</v>
      </c>
      <c r="G37" s="37">
        <v>39</v>
      </c>
      <c r="H37" s="18">
        <v>15759</v>
      </c>
      <c r="I37" s="50">
        <v>191.92</v>
      </c>
      <c r="J37" s="50">
        <v>153.12</v>
      </c>
      <c r="K37" s="50">
        <v>130.13999999999999</v>
      </c>
      <c r="L37" s="50" t="s">
        <v>1608</v>
      </c>
      <c r="M37" s="50" t="s">
        <v>1608</v>
      </c>
      <c r="N37" s="50" t="s">
        <v>1608</v>
      </c>
      <c r="O37" s="50" t="s">
        <v>1608</v>
      </c>
      <c r="P37" s="50" t="s">
        <v>1608</v>
      </c>
      <c r="Q37" s="50" t="s">
        <v>1608</v>
      </c>
    </row>
    <row r="38" spans="2:17" ht="20.100000000000001" customHeight="1">
      <c r="B38" s="15"/>
      <c r="C38" s="153" t="s">
        <v>1638</v>
      </c>
      <c r="D38" s="153"/>
      <c r="E38" s="153"/>
      <c r="F38" s="153"/>
      <c r="G38" s="153"/>
      <c r="H38" s="153"/>
      <c r="I38" s="153"/>
      <c r="J38" s="153"/>
      <c r="K38" s="153"/>
    </row>
    <row r="39" spans="2:17" ht="20.100000000000001" customHeight="1">
      <c r="C39" s="144" t="s">
        <v>70</v>
      </c>
      <c r="D39" s="145"/>
      <c r="E39" s="14"/>
      <c r="F39" s="18"/>
      <c r="G39" s="37"/>
      <c r="H39" s="18"/>
      <c r="I39" s="18"/>
      <c r="J39" s="18"/>
      <c r="K39" s="18"/>
      <c r="L39" s="18"/>
      <c r="M39" s="18"/>
      <c r="N39" s="18"/>
      <c r="O39" s="18"/>
      <c r="P39" s="18"/>
      <c r="Q39" s="18"/>
    </row>
    <row r="40" spans="2:17" ht="20.100000000000001" customHeight="1">
      <c r="C40" s="138" t="s">
        <v>146</v>
      </c>
      <c r="D40" s="139"/>
      <c r="E40" s="14" t="s">
        <v>150</v>
      </c>
      <c r="F40" s="18">
        <v>2995</v>
      </c>
      <c r="G40" s="37">
        <v>44</v>
      </c>
      <c r="H40" s="18">
        <v>1650</v>
      </c>
      <c r="I40" s="50">
        <v>43.16</v>
      </c>
      <c r="J40" s="50">
        <v>34.44</v>
      </c>
      <c r="K40" s="50">
        <v>29.26</v>
      </c>
      <c r="L40" s="50" t="s">
        <v>1608</v>
      </c>
      <c r="M40" s="50" t="s">
        <v>1608</v>
      </c>
      <c r="N40" s="50" t="s">
        <v>1608</v>
      </c>
      <c r="O40" s="18" t="s">
        <v>1608</v>
      </c>
      <c r="P40" s="18" t="s">
        <v>1608</v>
      </c>
      <c r="Q40" s="18" t="s">
        <v>1608</v>
      </c>
    </row>
    <row r="41" spans="2:17" ht="20.100000000000001" customHeight="1">
      <c r="C41" s="138" t="s">
        <v>149</v>
      </c>
      <c r="D41" s="139"/>
      <c r="E41" s="14" t="s">
        <v>151</v>
      </c>
      <c r="F41" s="18">
        <v>4995</v>
      </c>
      <c r="G41" s="37">
        <v>35</v>
      </c>
      <c r="H41" s="18">
        <v>3199</v>
      </c>
      <c r="I41" s="50">
        <v>70.430000000000007</v>
      </c>
      <c r="J41" s="50">
        <v>56.19</v>
      </c>
      <c r="K41" s="50">
        <v>47.75</v>
      </c>
      <c r="L41" s="50" t="s">
        <v>1608</v>
      </c>
      <c r="M41" s="50" t="s">
        <v>1608</v>
      </c>
      <c r="N41" s="50" t="s">
        <v>1608</v>
      </c>
      <c r="O41" s="18" t="s">
        <v>1608</v>
      </c>
      <c r="P41" s="18" t="s">
        <v>1608</v>
      </c>
      <c r="Q41" s="18" t="s">
        <v>1608</v>
      </c>
    </row>
    <row r="42" spans="2:17" ht="20.100000000000001" customHeight="1">
      <c r="C42" s="138" t="s">
        <v>147</v>
      </c>
      <c r="D42" s="139"/>
      <c r="E42" s="14" t="s">
        <v>152</v>
      </c>
      <c r="F42" s="18">
        <v>999</v>
      </c>
      <c r="G42" s="37">
        <v>15</v>
      </c>
      <c r="H42" s="18">
        <v>849</v>
      </c>
      <c r="I42" s="50">
        <v>19.809999999999999</v>
      </c>
      <c r="J42" s="50">
        <v>15.81</v>
      </c>
      <c r="K42" s="50">
        <v>13.44</v>
      </c>
      <c r="L42" s="50" t="s">
        <v>1608</v>
      </c>
      <c r="M42" s="50" t="s">
        <v>1608</v>
      </c>
      <c r="N42" s="50" t="s">
        <v>1608</v>
      </c>
      <c r="O42" s="18" t="s">
        <v>1608</v>
      </c>
      <c r="P42" s="18" t="s">
        <v>1608</v>
      </c>
      <c r="Q42" s="18" t="s">
        <v>1608</v>
      </c>
    </row>
    <row r="43" spans="2:17" ht="20.100000000000001" customHeight="1">
      <c r="C43" s="138" t="s">
        <v>148</v>
      </c>
      <c r="D43" s="139"/>
      <c r="E43" s="14" t="s">
        <v>153</v>
      </c>
      <c r="F43" s="18">
        <v>2500</v>
      </c>
      <c r="G43" s="37">
        <v>58</v>
      </c>
      <c r="H43" s="18">
        <v>1050</v>
      </c>
      <c r="I43" s="50">
        <v>27.16</v>
      </c>
      <c r="J43" s="50">
        <v>21.67</v>
      </c>
      <c r="K43" s="50">
        <v>18.420000000000002</v>
      </c>
      <c r="L43" s="50" t="s">
        <v>1608</v>
      </c>
      <c r="M43" s="50" t="s">
        <v>1608</v>
      </c>
      <c r="N43" s="50" t="s">
        <v>1608</v>
      </c>
      <c r="O43" s="18" t="s">
        <v>1608</v>
      </c>
      <c r="P43" s="18" t="s">
        <v>1608</v>
      </c>
      <c r="Q43" s="18" t="s">
        <v>1608</v>
      </c>
    </row>
    <row r="44" spans="2:17" ht="20.100000000000001" customHeight="1">
      <c r="C44" s="144" t="s">
        <v>70</v>
      </c>
      <c r="D44" s="145"/>
      <c r="E44" s="14"/>
      <c r="F44" s="18"/>
      <c r="G44" s="37"/>
      <c r="H44" s="18"/>
      <c r="I44" s="18"/>
      <c r="J44" s="18"/>
      <c r="K44" s="18"/>
      <c r="L44" s="50" t="s">
        <v>1608</v>
      </c>
      <c r="M44" s="50" t="s">
        <v>1608</v>
      </c>
      <c r="N44" s="50" t="s">
        <v>1608</v>
      </c>
      <c r="O44" s="18" t="s">
        <v>1608</v>
      </c>
      <c r="P44" s="18" t="s">
        <v>1608</v>
      </c>
      <c r="Q44" s="18" t="s">
        <v>1608</v>
      </c>
    </row>
    <row r="45" spans="2:17" ht="20.100000000000001" customHeight="1">
      <c r="C45" s="138" t="s">
        <v>155</v>
      </c>
      <c r="D45" s="139"/>
      <c r="E45" s="14" t="s">
        <v>156</v>
      </c>
      <c r="F45" s="18">
        <v>99</v>
      </c>
      <c r="G45" s="37">
        <v>0</v>
      </c>
      <c r="H45" s="18">
        <v>99</v>
      </c>
      <c r="I45" s="50">
        <v>3.63</v>
      </c>
      <c r="J45" s="50">
        <v>2.91</v>
      </c>
      <c r="K45" s="50">
        <v>2.46</v>
      </c>
      <c r="L45" s="50" t="s">
        <v>1608</v>
      </c>
      <c r="M45" s="50" t="s">
        <v>1608</v>
      </c>
      <c r="N45" s="50" t="s">
        <v>1608</v>
      </c>
      <c r="O45" s="18" t="s">
        <v>1608</v>
      </c>
      <c r="P45" s="18" t="s">
        <v>1608</v>
      </c>
      <c r="Q45" s="18" t="s">
        <v>1608</v>
      </c>
    </row>
    <row r="46" spans="2:17" ht="20.100000000000001" customHeight="1">
      <c r="C46" s="138" t="s">
        <v>1617</v>
      </c>
      <c r="D46" s="139"/>
      <c r="E46" s="14" t="s">
        <v>1616</v>
      </c>
      <c r="F46" s="18">
        <v>279</v>
      </c>
      <c r="G46" s="37">
        <v>13</v>
      </c>
      <c r="H46" s="18">
        <v>240</v>
      </c>
      <c r="I46" s="50">
        <v>8.0399999999999991</v>
      </c>
      <c r="J46" s="50">
        <v>6.41</v>
      </c>
      <c r="K46" s="50">
        <v>5.45</v>
      </c>
      <c r="L46" s="50" t="s">
        <v>1608</v>
      </c>
      <c r="M46" s="50" t="s">
        <v>1608</v>
      </c>
      <c r="N46" s="50" t="s">
        <v>1608</v>
      </c>
      <c r="O46" s="18" t="s">
        <v>1608</v>
      </c>
      <c r="P46" s="18" t="s">
        <v>1608</v>
      </c>
      <c r="Q46" s="18" t="s">
        <v>1608</v>
      </c>
    </row>
    <row r="47" spans="2:17" ht="20.100000000000001" customHeight="1">
      <c r="C47" s="138" t="s">
        <v>154</v>
      </c>
      <c r="D47" s="139"/>
      <c r="E47" s="14" t="s">
        <v>157</v>
      </c>
      <c r="F47" s="18">
        <v>299</v>
      </c>
      <c r="G47" s="37">
        <v>16</v>
      </c>
      <c r="H47" s="18">
        <v>249</v>
      </c>
      <c r="I47" s="50">
        <v>9.14</v>
      </c>
      <c r="J47" s="50">
        <v>7.3</v>
      </c>
      <c r="K47" s="50">
        <v>6.2</v>
      </c>
      <c r="L47" s="50" t="s">
        <v>1608</v>
      </c>
      <c r="M47" s="50" t="s">
        <v>1608</v>
      </c>
      <c r="N47" s="50" t="s">
        <v>1608</v>
      </c>
      <c r="O47" s="18" t="s">
        <v>1608</v>
      </c>
      <c r="P47" s="18" t="s">
        <v>1608</v>
      </c>
      <c r="Q47" s="18" t="s">
        <v>1608</v>
      </c>
    </row>
    <row r="48" spans="2:17" ht="20.100000000000001" customHeight="1">
      <c r="C48" s="144" t="s">
        <v>76</v>
      </c>
      <c r="D48" s="139"/>
      <c r="E48" s="14"/>
      <c r="F48" s="18"/>
      <c r="G48" s="37"/>
      <c r="H48" s="18"/>
      <c r="I48" s="18"/>
      <c r="J48" s="18"/>
      <c r="K48" s="18"/>
      <c r="L48" s="50" t="s">
        <v>1608</v>
      </c>
      <c r="M48" s="50" t="s">
        <v>1608</v>
      </c>
      <c r="N48" s="50" t="s">
        <v>1608</v>
      </c>
      <c r="O48" s="18" t="s">
        <v>1608</v>
      </c>
      <c r="P48" s="18" t="s">
        <v>1608</v>
      </c>
      <c r="Q48" s="18" t="s">
        <v>1608</v>
      </c>
    </row>
    <row r="49" spans="3:17" ht="20.100000000000001" customHeight="1">
      <c r="C49" s="138" t="s">
        <v>172</v>
      </c>
      <c r="D49" s="139"/>
      <c r="E49" s="14" t="s">
        <v>173</v>
      </c>
      <c r="F49" s="18">
        <v>699</v>
      </c>
      <c r="G49" s="37">
        <v>30</v>
      </c>
      <c r="H49" s="18">
        <v>489</v>
      </c>
      <c r="I49" s="50">
        <v>17.940000000000001</v>
      </c>
      <c r="J49" s="50">
        <v>14.32</v>
      </c>
      <c r="K49" s="50">
        <v>12.17</v>
      </c>
      <c r="L49" s="50" t="s">
        <v>1608</v>
      </c>
      <c r="M49" s="50" t="s">
        <v>1608</v>
      </c>
      <c r="N49" s="50" t="s">
        <v>1608</v>
      </c>
      <c r="O49" s="18" t="s">
        <v>1608</v>
      </c>
      <c r="P49" s="18" t="s">
        <v>1608</v>
      </c>
      <c r="Q49" s="18" t="s">
        <v>1608</v>
      </c>
    </row>
    <row r="50" spans="3:17" ht="20.100000000000001" customHeight="1">
      <c r="C50" s="138" t="s">
        <v>166</v>
      </c>
      <c r="D50" s="139"/>
      <c r="E50" s="14" t="s">
        <v>174</v>
      </c>
      <c r="F50" s="18">
        <v>2600</v>
      </c>
      <c r="G50" s="37">
        <v>0</v>
      </c>
      <c r="H50" s="18">
        <v>2600</v>
      </c>
      <c r="I50" s="50">
        <v>95.42</v>
      </c>
      <c r="J50" s="50">
        <v>76.14</v>
      </c>
      <c r="K50" s="50">
        <v>64.7</v>
      </c>
      <c r="L50" s="50" t="s">
        <v>1608</v>
      </c>
      <c r="M50" s="50" t="s">
        <v>1608</v>
      </c>
      <c r="N50" s="50" t="s">
        <v>1608</v>
      </c>
      <c r="O50" s="18" t="s">
        <v>1608</v>
      </c>
      <c r="P50" s="18" t="s">
        <v>1608</v>
      </c>
      <c r="Q50" s="18" t="s">
        <v>1608</v>
      </c>
    </row>
    <row r="51" spans="3:17" ht="20.100000000000001" customHeight="1">
      <c r="C51" s="138" t="s">
        <v>167</v>
      </c>
      <c r="D51" s="139"/>
      <c r="E51" s="14" t="s">
        <v>175</v>
      </c>
      <c r="F51" s="18">
        <v>2199</v>
      </c>
      <c r="G51" s="37">
        <v>9</v>
      </c>
      <c r="H51" s="18">
        <v>1999</v>
      </c>
      <c r="I51" s="50">
        <v>61.04</v>
      </c>
      <c r="J51" s="50">
        <v>48.7</v>
      </c>
      <c r="K51" s="50">
        <v>41.38</v>
      </c>
      <c r="L51" s="50" t="s">
        <v>1608</v>
      </c>
      <c r="M51" s="50" t="s">
        <v>1608</v>
      </c>
      <c r="N51" s="50" t="s">
        <v>1608</v>
      </c>
      <c r="O51" s="18" t="s">
        <v>1608</v>
      </c>
      <c r="P51" s="18" t="s">
        <v>1608</v>
      </c>
      <c r="Q51" s="18" t="s">
        <v>1608</v>
      </c>
    </row>
    <row r="52" spans="3:17" ht="20.100000000000001" customHeight="1">
      <c r="C52" s="138" t="s">
        <v>168</v>
      </c>
      <c r="D52" s="139"/>
      <c r="E52" s="14" t="s">
        <v>177</v>
      </c>
      <c r="F52" s="18">
        <v>995</v>
      </c>
      <c r="G52" s="37">
        <v>0</v>
      </c>
      <c r="H52" s="18">
        <v>995</v>
      </c>
      <c r="I52" s="50">
        <v>33.520000000000003</v>
      </c>
      <c r="J52" s="50">
        <v>29.14</v>
      </c>
      <c r="K52" s="50">
        <v>24.76</v>
      </c>
      <c r="L52" s="50" t="s">
        <v>1608</v>
      </c>
      <c r="M52" s="50" t="s">
        <v>1608</v>
      </c>
      <c r="N52" s="50" t="s">
        <v>1608</v>
      </c>
      <c r="O52" s="18" t="s">
        <v>1608</v>
      </c>
      <c r="P52" s="18" t="s">
        <v>1608</v>
      </c>
      <c r="Q52" s="18" t="s">
        <v>1608</v>
      </c>
    </row>
    <row r="53" spans="3:17" ht="20.100000000000001" customHeight="1">
      <c r="C53" s="138" t="s">
        <v>169</v>
      </c>
      <c r="D53" s="139"/>
      <c r="E53" s="14" t="s">
        <v>176</v>
      </c>
      <c r="F53" s="18">
        <v>2200</v>
      </c>
      <c r="G53" s="37">
        <v>0</v>
      </c>
      <c r="H53" s="18">
        <v>2200</v>
      </c>
      <c r="I53" s="50">
        <v>80.73</v>
      </c>
      <c r="J53" s="50">
        <v>64.42</v>
      </c>
      <c r="K53" s="50">
        <v>54.75</v>
      </c>
      <c r="L53" s="50" t="s">
        <v>1608</v>
      </c>
      <c r="M53" s="50" t="s">
        <v>1608</v>
      </c>
      <c r="N53" s="50" t="s">
        <v>1608</v>
      </c>
      <c r="O53" s="18" t="s">
        <v>1608</v>
      </c>
      <c r="P53" s="18" t="s">
        <v>1608</v>
      </c>
      <c r="Q53" s="18" t="s">
        <v>1608</v>
      </c>
    </row>
    <row r="54" spans="3:17" ht="20.100000000000001" customHeight="1">
      <c r="C54" s="138" t="s">
        <v>170</v>
      </c>
      <c r="D54" s="139"/>
      <c r="E54" s="14" t="s">
        <v>178</v>
      </c>
      <c r="F54" s="18">
        <v>2995</v>
      </c>
      <c r="G54" s="37">
        <v>0</v>
      </c>
      <c r="H54" s="18">
        <v>2995</v>
      </c>
      <c r="I54" s="50">
        <v>109.91</v>
      </c>
      <c r="J54" s="50">
        <v>87.71</v>
      </c>
      <c r="K54" s="50">
        <v>74.53</v>
      </c>
      <c r="L54" s="50" t="s">
        <v>1608</v>
      </c>
      <c r="M54" s="50" t="s">
        <v>1608</v>
      </c>
      <c r="N54" s="50" t="s">
        <v>1608</v>
      </c>
      <c r="O54" s="18" t="s">
        <v>1608</v>
      </c>
      <c r="P54" s="18" t="s">
        <v>1608</v>
      </c>
      <c r="Q54" s="18" t="s">
        <v>1608</v>
      </c>
    </row>
    <row r="55" spans="3:17" ht="20.100000000000001" customHeight="1">
      <c r="C55" s="138" t="s">
        <v>171</v>
      </c>
      <c r="D55" s="139"/>
      <c r="E55" s="14" t="s">
        <v>179</v>
      </c>
      <c r="F55" s="18">
        <v>825</v>
      </c>
      <c r="G55" s="37">
        <v>0</v>
      </c>
      <c r="H55" s="18">
        <v>825</v>
      </c>
      <c r="I55" s="50">
        <v>30.27</v>
      </c>
      <c r="J55" s="50">
        <v>24.15</v>
      </c>
      <c r="K55" s="50">
        <v>20.53</v>
      </c>
      <c r="L55" s="50" t="s">
        <v>1608</v>
      </c>
      <c r="M55" s="50" t="s">
        <v>1608</v>
      </c>
      <c r="N55" s="50" t="s">
        <v>1608</v>
      </c>
      <c r="O55" s="18" t="s">
        <v>1608</v>
      </c>
      <c r="P55" s="18" t="s">
        <v>1608</v>
      </c>
      <c r="Q55" s="18" t="s">
        <v>1608</v>
      </c>
    </row>
    <row r="56" spans="3:17" ht="20.100000000000001" customHeight="1">
      <c r="C56" s="138" t="s">
        <v>165</v>
      </c>
      <c r="D56" s="139"/>
      <c r="E56" s="14" t="s">
        <v>181</v>
      </c>
      <c r="F56" s="18">
        <v>341</v>
      </c>
      <c r="G56" s="37">
        <v>12</v>
      </c>
      <c r="H56" s="18">
        <v>299</v>
      </c>
      <c r="I56" s="50">
        <v>10.97</v>
      </c>
      <c r="J56" s="50">
        <v>8.76</v>
      </c>
      <c r="K56" s="50">
        <v>7.43</v>
      </c>
      <c r="L56" s="50" t="s">
        <v>1608</v>
      </c>
      <c r="M56" s="50" t="s">
        <v>1608</v>
      </c>
      <c r="N56" s="50" t="s">
        <v>1608</v>
      </c>
      <c r="O56" s="18" t="s">
        <v>1608</v>
      </c>
      <c r="P56" s="18" t="s">
        <v>1608</v>
      </c>
      <c r="Q56" s="18" t="s">
        <v>1608</v>
      </c>
    </row>
    <row r="57" spans="3:17" ht="20.100000000000001" customHeight="1">
      <c r="C57" s="138" t="s">
        <v>164</v>
      </c>
      <c r="D57" s="139"/>
      <c r="E57" s="14" t="s">
        <v>182</v>
      </c>
      <c r="F57" s="18">
        <v>550</v>
      </c>
      <c r="G57" s="37">
        <v>10</v>
      </c>
      <c r="H57" s="18">
        <v>495</v>
      </c>
      <c r="I57" s="50">
        <v>18.170000000000002</v>
      </c>
      <c r="J57" s="50">
        <v>14.5</v>
      </c>
      <c r="K57" s="50">
        <v>12.32</v>
      </c>
      <c r="L57" s="50" t="s">
        <v>1608</v>
      </c>
      <c r="M57" s="50" t="s">
        <v>1608</v>
      </c>
      <c r="N57" s="50" t="s">
        <v>1608</v>
      </c>
      <c r="O57" s="18" t="s">
        <v>1608</v>
      </c>
      <c r="P57" s="18" t="s">
        <v>1608</v>
      </c>
      <c r="Q57" s="18" t="s">
        <v>1608</v>
      </c>
    </row>
    <row r="58" spans="3:17" ht="20.100000000000001" customHeight="1">
      <c r="C58" s="138" t="s">
        <v>163</v>
      </c>
      <c r="D58" s="139"/>
      <c r="E58" s="14" t="s">
        <v>183</v>
      </c>
      <c r="F58" s="18">
        <v>2200</v>
      </c>
      <c r="G58" s="37">
        <v>32</v>
      </c>
      <c r="H58" s="18">
        <v>1495</v>
      </c>
      <c r="I58" s="50">
        <v>31.16</v>
      </c>
      <c r="J58" s="50">
        <v>24.85</v>
      </c>
      <c r="K58" s="50">
        <v>21.13</v>
      </c>
      <c r="L58" s="50" t="s">
        <v>1608</v>
      </c>
      <c r="M58" s="50" t="s">
        <v>1608</v>
      </c>
      <c r="N58" s="50" t="s">
        <v>1608</v>
      </c>
      <c r="O58" s="18" t="s">
        <v>1608</v>
      </c>
      <c r="P58" s="18" t="s">
        <v>1608</v>
      </c>
      <c r="Q58" s="18" t="s">
        <v>1608</v>
      </c>
    </row>
    <row r="59" spans="3:17" ht="20.100000000000001" customHeight="1">
      <c r="C59" s="138" t="s">
        <v>81</v>
      </c>
      <c r="D59" s="139"/>
      <c r="E59" s="14" t="s">
        <v>180</v>
      </c>
      <c r="F59" s="18">
        <v>579</v>
      </c>
      <c r="G59" s="37">
        <v>17</v>
      </c>
      <c r="H59" s="18">
        <v>479</v>
      </c>
      <c r="I59" s="50">
        <v>18.57</v>
      </c>
      <c r="J59" s="50">
        <v>15.25</v>
      </c>
      <c r="K59" s="50">
        <v>13.27</v>
      </c>
      <c r="L59" s="50" t="s">
        <v>1608</v>
      </c>
      <c r="M59" s="50" t="s">
        <v>1608</v>
      </c>
      <c r="N59" s="50" t="s">
        <v>1608</v>
      </c>
      <c r="O59" s="18" t="s">
        <v>1608</v>
      </c>
      <c r="P59" s="18" t="s">
        <v>1608</v>
      </c>
      <c r="Q59" s="18" t="s">
        <v>1608</v>
      </c>
    </row>
    <row r="60" spans="3:17" ht="20.100000000000001" customHeight="1">
      <c r="C60" s="138" t="s">
        <v>1618</v>
      </c>
      <c r="D60" s="139"/>
      <c r="E60" s="14" t="s">
        <v>1619</v>
      </c>
      <c r="F60" s="18">
        <v>600</v>
      </c>
      <c r="G60" s="37">
        <v>33</v>
      </c>
      <c r="H60" s="18">
        <v>400</v>
      </c>
      <c r="I60" s="50">
        <v>14.68</v>
      </c>
      <c r="J60" s="50">
        <v>11.72</v>
      </c>
      <c r="K60" s="50">
        <v>9.9499999999999993</v>
      </c>
      <c r="L60" s="50" t="s">
        <v>1608</v>
      </c>
      <c r="M60" s="50" t="s">
        <v>1608</v>
      </c>
      <c r="N60" s="50" t="s">
        <v>1608</v>
      </c>
      <c r="O60" s="18" t="s">
        <v>1608</v>
      </c>
      <c r="P60" s="18" t="s">
        <v>1608</v>
      </c>
      <c r="Q60" s="18" t="s">
        <v>1608</v>
      </c>
    </row>
    <row r="61" spans="3:17" ht="20.100000000000001" customHeight="1">
      <c r="C61" s="138" t="s">
        <v>1620</v>
      </c>
      <c r="D61" s="139"/>
      <c r="E61" s="14" t="s">
        <v>1621</v>
      </c>
      <c r="F61" s="18">
        <v>499</v>
      </c>
      <c r="G61" s="37">
        <v>0</v>
      </c>
      <c r="H61" s="18">
        <v>499</v>
      </c>
      <c r="I61" s="50">
        <v>11.71</v>
      </c>
      <c r="J61" s="50">
        <v>9.33</v>
      </c>
      <c r="K61" s="50">
        <v>7.95</v>
      </c>
      <c r="L61" s="50" t="s">
        <v>1608</v>
      </c>
      <c r="M61" s="50" t="s">
        <v>1608</v>
      </c>
      <c r="N61" s="50" t="s">
        <v>1608</v>
      </c>
      <c r="O61" s="18" t="s">
        <v>1608</v>
      </c>
      <c r="P61" s="18" t="s">
        <v>1608</v>
      </c>
      <c r="Q61" s="18" t="s">
        <v>1608</v>
      </c>
    </row>
    <row r="62" spans="3:17" ht="20.100000000000001" customHeight="1">
      <c r="C62" s="138" t="s">
        <v>83</v>
      </c>
      <c r="D62" s="139"/>
      <c r="E62" s="14" t="s">
        <v>139</v>
      </c>
      <c r="F62" s="18">
        <v>1199</v>
      </c>
      <c r="G62" s="37">
        <v>33</v>
      </c>
      <c r="H62" s="18">
        <v>799</v>
      </c>
      <c r="I62" s="50">
        <v>18.760000000000002</v>
      </c>
      <c r="J62" s="50">
        <v>14.96</v>
      </c>
      <c r="K62" s="50">
        <v>12.72</v>
      </c>
      <c r="L62" s="50" t="s">
        <v>1608</v>
      </c>
      <c r="M62" s="50" t="s">
        <v>1608</v>
      </c>
      <c r="N62" s="50" t="s">
        <v>1608</v>
      </c>
      <c r="O62" s="18" t="s">
        <v>1608</v>
      </c>
      <c r="P62" s="18" t="s">
        <v>1608</v>
      </c>
      <c r="Q62" s="18" t="s">
        <v>1608</v>
      </c>
    </row>
    <row r="63" spans="3:17" ht="20.100000000000001" customHeight="1">
      <c r="C63" s="138" t="s">
        <v>84</v>
      </c>
      <c r="D63" s="139"/>
      <c r="E63" s="14" t="s">
        <v>185</v>
      </c>
      <c r="F63" s="18">
        <v>795</v>
      </c>
      <c r="G63" s="37">
        <v>37</v>
      </c>
      <c r="H63" s="18">
        <v>495</v>
      </c>
      <c r="I63" s="50">
        <v>5.87</v>
      </c>
      <c r="J63" s="50">
        <v>4.68</v>
      </c>
      <c r="K63" s="50">
        <v>3.99</v>
      </c>
      <c r="L63" s="50" t="s">
        <v>1608</v>
      </c>
      <c r="M63" s="50" t="s">
        <v>1608</v>
      </c>
      <c r="N63" s="50" t="s">
        <v>1608</v>
      </c>
      <c r="O63" s="18" t="s">
        <v>1608</v>
      </c>
      <c r="P63" s="18" t="s">
        <v>1608</v>
      </c>
      <c r="Q63" s="18" t="s">
        <v>1608</v>
      </c>
    </row>
    <row r="64" spans="3:17" ht="20.100000000000001" customHeight="1">
      <c r="C64" s="138" t="s">
        <v>161</v>
      </c>
      <c r="D64" s="139"/>
      <c r="E64" s="14" t="s">
        <v>186</v>
      </c>
      <c r="F64" s="18">
        <v>175</v>
      </c>
      <c r="G64" s="37">
        <v>0</v>
      </c>
      <c r="H64" s="18">
        <v>175</v>
      </c>
      <c r="I64" s="50">
        <v>4.12</v>
      </c>
      <c r="J64" s="50">
        <v>3.29</v>
      </c>
      <c r="K64" s="50">
        <v>2.78</v>
      </c>
      <c r="L64" s="50" t="s">
        <v>1608</v>
      </c>
      <c r="M64" s="50" t="s">
        <v>1608</v>
      </c>
      <c r="N64" s="50" t="s">
        <v>1608</v>
      </c>
      <c r="O64" s="18" t="s">
        <v>1608</v>
      </c>
      <c r="P64" s="18" t="s">
        <v>1608</v>
      </c>
      <c r="Q64" s="18" t="s">
        <v>1608</v>
      </c>
    </row>
    <row r="65" spans="3:17" ht="20.100000000000001" customHeight="1">
      <c r="C65" s="138" t="s">
        <v>1623</v>
      </c>
      <c r="D65" s="139"/>
      <c r="E65" s="14" t="s">
        <v>1622</v>
      </c>
      <c r="F65" s="18">
        <v>99</v>
      </c>
      <c r="G65" s="37">
        <v>0</v>
      </c>
      <c r="H65" s="18">
        <v>99</v>
      </c>
      <c r="I65" s="50">
        <v>3.63</v>
      </c>
      <c r="J65" s="50">
        <v>2.91</v>
      </c>
      <c r="K65" s="50">
        <v>2.46</v>
      </c>
      <c r="L65" s="50" t="s">
        <v>1608</v>
      </c>
      <c r="M65" s="50" t="s">
        <v>1608</v>
      </c>
      <c r="N65" s="50" t="s">
        <v>1608</v>
      </c>
      <c r="O65" s="18" t="s">
        <v>1608</v>
      </c>
      <c r="P65" s="18" t="s">
        <v>1608</v>
      </c>
      <c r="Q65" s="18" t="s">
        <v>1608</v>
      </c>
    </row>
    <row r="66" spans="3:17" ht="20.100000000000001" customHeight="1">
      <c r="C66" s="138" t="s">
        <v>159</v>
      </c>
      <c r="D66" s="139"/>
      <c r="E66" s="14" t="s">
        <v>188</v>
      </c>
      <c r="F66" s="18">
        <v>299</v>
      </c>
      <c r="G66" s="37">
        <v>0</v>
      </c>
      <c r="H66" s="18">
        <v>299</v>
      </c>
      <c r="I66" s="50">
        <v>10.97</v>
      </c>
      <c r="J66" s="50">
        <v>8.76</v>
      </c>
      <c r="K66" s="50">
        <v>7.43</v>
      </c>
      <c r="L66" s="50" t="s">
        <v>1608</v>
      </c>
      <c r="M66" s="50" t="s">
        <v>1608</v>
      </c>
      <c r="N66" s="50" t="s">
        <v>1608</v>
      </c>
      <c r="O66" s="18" t="s">
        <v>1608</v>
      </c>
      <c r="P66" s="18" t="s">
        <v>1608</v>
      </c>
      <c r="Q66" s="18" t="s">
        <v>1608</v>
      </c>
    </row>
    <row r="67" spans="3:17" ht="20.100000000000001" customHeight="1">
      <c r="C67" s="138" t="s">
        <v>85</v>
      </c>
      <c r="D67" s="139"/>
      <c r="E67" s="14" t="s">
        <v>141</v>
      </c>
      <c r="F67" s="18">
        <v>299</v>
      </c>
      <c r="G67" s="37">
        <v>0</v>
      </c>
      <c r="H67" s="18">
        <v>299</v>
      </c>
      <c r="I67" s="50">
        <v>7.01</v>
      </c>
      <c r="J67" s="50">
        <v>5.6</v>
      </c>
      <c r="K67" s="50">
        <v>4.76</v>
      </c>
      <c r="L67" s="50" t="s">
        <v>1608</v>
      </c>
      <c r="M67" s="50" t="s">
        <v>1608</v>
      </c>
      <c r="N67" s="50" t="s">
        <v>1608</v>
      </c>
      <c r="O67" s="18" t="s">
        <v>1608</v>
      </c>
      <c r="P67" s="18" t="s">
        <v>1608</v>
      </c>
      <c r="Q67" s="18" t="s">
        <v>1608</v>
      </c>
    </row>
    <row r="68" spans="3:17" ht="20.100000000000001" customHeight="1">
      <c r="C68" s="138" t="s">
        <v>1624</v>
      </c>
      <c r="D68" s="139"/>
      <c r="E68" s="14" t="s">
        <v>1625</v>
      </c>
      <c r="F68" s="18">
        <v>159</v>
      </c>
      <c r="G68" s="37">
        <v>0</v>
      </c>
      <c r="H68" s="18">
        <v>159</v>
      </c>
      <c r="I68" s="50">
        <v>5.84</v>
      </c>
      <c r="J68" s="50">
        <v>4.6500000000000004</v>
      </c>
      <c r="K68" s="50">
        <v>3.95</v>
      </c>
      <c r="L68" s="50" t="s">
        <v>1608</v>
      </c>
      <c r="M68" s="50" t="s">
        <v>1608</v>
      </c>
      <c r="N68" s="50" t="s">
        <v>1608</v>
      </c>
      <c r="O68" s="18" t="s">
        <v>1608</v>
      </c>
      <c r="P68" s="18" t="s">
        <v>1608</v>
      </c>
      <c r="Q68" s="18" t="s">
        <v>1608</v>
      </c>
    </row>
    <row r="69" spans="3:17" ht="20.100000000000001" customHeight="1">
      <c r="C69" s="140" t="s">
        <v>21</v>
      </c>
      <c r="D69" s="140"/>
      <c r="E69" s="140"/>
      <c r="F69" s="140"/>
      <c r="G69" s="140"/>
      <c r="H69" s="140"/>
      <c r="I69" s="140"/>
      <c r="J69" s="140"/>
      <c r="K69" s="140"/>
    </row>
    <row r="70" spans="3:17" ht="20.100000000000001" customHeight="1">
      <c r="C70" s="138" t="s">
        <v>142</v>
      </c>
      <c r="D70" s="139"/>
      <c r="E70" s="14" t="s">
        <v>143</v>
      </c>
      <c r="F70" s="18">
        <v>1095</v>
      </c>
      <c r="G70" s="37">
        <v>18</v>
      </c>
      <c r="H70" s="18">
        <v>895</v>
      </c>
      <c r="I70" s="50">
        <v>14.05</v>
      </c>
      <c r="J70" s="50">
        <v>11.22</v>
      </c>
      <c r="K70" s="50">
        <v>9.5299999999999994</v>
      </c>
      <c r="L70" s="50" t="s">
        <v>1608</v>
      </c>
      <c r="M70" s="50" t="s">
        <v>1608</v>
      </c>
      <c r="N70" s="50" t="s">
        <v>1608</v>
      </c>
      <c r="O70" s="18" t="s">
        <v>1608</v>
      </c>
      <c r="P70" s="18" t="s">
        <v>1608</v>
      </c>
      <c r="Q70" s="18" t="s">
        <v>1608</v>
      </c>
    </row>
    <row r="71" spans="3:17" ht="20.100000000000001" customHeight="1">
      <c r="C71" s="138" t="s">
        <v>145</v>
      </c>
      <c r="D71" s="139"/>
      <c r="E71" s="14" t="s">
        <v>144</v>
      </c>
      <c r="F71" s="18">
        <v>1399</v>
      </c>
      <c r="G71" s="37">
        <v>0</v>
      </c>
      <c r="H71" s="18">
        <v>1399</v>
      </c>
      <c r="I71" s="50">
        <v>32.85</v>
      </c>
      <c r="J71" s="50">
        <v>26.21</v>
      </c>
      <c r="K71" s="50">
        <v>22.27</v>
      </c>
      <c r="L71" s="50" t="s">
        <v>1608</v>
      </c>
      <c r="M71" s="50" t="s">
        <v>1608</v>
      </c>
      <c r="N71" s="50" t="s">
        <v>1608</v>
      </c>
      <c r="O71" s="18" t="s">
        <v>1608</v>
      </c>
      <c r="P71" s="18" t="s">
        <v>1608</v>
      </c>
      <c r="Q71" s="18" t="s">
        <v>1608</v>
      </c>
    </row>
    <row r="72" spans="3:17" ht="20.100000000000001" customHeight="1">
      <c r="C72" s="140" t="s">
        <v>23</v>
      </c>
      <c r="D72" s="140"/>
      <c r="E72" s="140"/>
      <c r="F72" s="140"/>
      <c r="G72" s="140"/>
      <c r="H72" s="140"/>
      <c r="I72" s="140"/>
      <c r="J72" s="140"/>
      <c r="K72" s="140"/>
    </row>
    <row r="73" spans="3:17" ht="20.100000000000001" customHeight="1">
      <c r="C73" s="138"/>
      <c r="D73" s="139"/>
      <c r="E73" s="14"/>
      <c r="F73" s="18"/>
      <c r="G73" s="37"/>
      <c r="H73" s="18"/>
      <c r="I73" s="18"/>
      <c r="J73" s="18"/>
      <c r="K73" s="18"/>
      <c r="L73" s="18"/>
      <c r="M73" s="18"/>
      <c r="N73" s="18"/>
      <c r="O73" s="18"/>
      <c r="P73" s="18"/>
      <c r="Q73" s="18"/>
    </row>
    <row r="74" spans="3:17" ht="20.100000000000001" customHeight="1">
      <c r="C74" s="140" t="s">
        <v>22</v>
      </c>
      <c r="D74" s="140"/>
      <c r="E74" s="140"/>
      <c r="F74" s="140"/>
      <c r="G74" s="140"/>
      <c r="H74" s="140"/>
      <c r="I74" s="140"/>
      <c r="J74" s="140"/>
      <c r="K74" s="140"/>
    </row>
    <row r="75" spans="3:17" ht="20.100000000000001" customHeight="1">
      <c r="C75" s="138"/>
      <c r="D75" s="139"/>
      <c r="E75" s="14"/>
      <c r="F75" s="18"/>
      <c r="G75" s="37"/>
      <c r="H75" s="18"/>
      <c r="I75" s="18"/>
      <c r="J75" s="18"/>
      <c r="K75" s="18"/>
      <c r="L75" s="18"/>
      <c r="M75" s="18"/>
      <c r="N75" s="18"/>
      <c r="O75" s="18"/>
      <c r="P75" s="18"/>
      <c r="Q75" s="18"/>
    </row>
    <row r="76" spans="3:17" ht="20.100000000000001" customHeight="1">
      <c r="C76" s="140" t="s">
        <v>34</v>
      </c>
      <c r="D76" s="140"/>
      <c r="E76" s="140"/>
      <c r="F76" s="140"/>
      <c r="G76" s="140"/>
      <c r="H76" s="140"/>
      <c r="I76" s="140"/>
      <c r="J76" s="140"/>
      <c r="K76" s="137"/>
    </row>
    <row r="77" spans="3:17" ht="20.100000000000001" customHeight="1">
      <c r="C77" s="138" t="s">
        <v>190</v>
      </c>
      <c r="D77" s="139"/>
      <c r="E77" s="14"/>
      <c r="F77" s="18" t="s">
        <v>311</v>
      </c>
      <c r="G77" s="18" t="s">
        <v>311</v>
      </c>
      <c r="H77" s="18" t="s">
        <v>311</v>
      </c>
      <c r="I77" s="18" t="s">
        <v>311</v>
      </c>
      <c r="J77" s="18" t="s">
        <v>311</v>
      </c>
      <c r="K77" s="18" t="s">
        <v>311</v>
      </c>
      <c r="L77" s="18" t="s">
        <v>311</v>
      </c>
      <c r="M77" s="18" t="s">
        <v>311</v>
      </c>
      <c r="N77" s="18" t="s">
        <v>311</v>
      </c>
      <c r="O77" s="18" t="s">
        <v>311</v>
      </c>
      <c r="P77" s="18" t="s">
        <v>311</v>
      </c>
      <c r="Q77" s="18" t="s">
        <v>311</v>
      </c>
    </row>
    <row r="78" spans="3:17" ht="20.100000000000001" customHeight="1">
      <c r="C78" s="3" t="s">
        <v>16</v>
      </c>
      <c r="F78" s="19"/>
      <c r="G78" s="38"/>
      <c r="H78" s="19"/>
      <c r="I78" s="19"/>
      <c r="J78" s="19"/>
      <c r="K78" s="19"/>
    </row>
    <row r="79" spans="3:17" ht="20.100000000000001" customHeight="1">
      <c r="C79" s="142" t="s">
        <v>28</v>
      </c>
      <c r="D79" s="143"/>
      <c r="E79" s="26" t="s">
        <v>311</v>
      </c>
      <c r="F79" s="20" t="s">
        <v>119</v>
      </c>
      <c r="G79" s="39" t="s">
        <v>341</v>
      </c>
      <c r="H79" s="21" t="s">
        <v>119</v>
      </c>
      <c r="I79" s="18"/>
      <c r="J79" s="18"/>
      <c r="K79" s="18"/>
      <c r="L79" s="18"/>
      <c r="M79" s="18"/>
      <c r="N79" s="18"/>
      <c r="O79" s="18"/>
      <c r="P79" s="18"/>
      <c r="Q79" s="18"/>
    </row>
    <row r="80" spans="3:17" ht="20.100000000000001" customHeight="1">
      <c r="C80" s="142" t="s">
        <v>32</v>
      </c>
      <c r="D80" s="143"/>
      <c r="E80" s="26" t="s">
        <v>311</v>
      </c>
      <c r="F80" s="20">
        <v>300</v>
      </c>
      <c r="G80" s="39">
        <v>0</v>
      </c>
      <c r="H80" s="21">
        <v>300</v>
      </c>
      <c r="I80" s="18"/>
      <c r="J80" s="18"/>
      <c r="K80" s="18"/>
      <c r="L80" s="18"/>
      <c r="M80" s="18"/>
      <c r="N80" s="18"/>
      <c r="O80" s="18"/>
      <c r="P80" s="18"/>
      <c r="Q80" s="18"/>
    </row>
    <row r="81" spans="3:17" ht="20.100000000000001" customHeight="1">
      <c r="C81" s="136" t="s">
        <v>56</v>
      </c>
      <c r="D81" s="137"/>
      <c r="E81" s="24"/>
      <c r="F81" s="24"/>
      <c r="G81" s="40"/>
      <c r="H81" s="24"/>
      <c r="I81" s="24" t="s">
        <v>57</v>
      </c>
      <c r="J81" s="24" t="s">
        <v>57</v>
      </c>
      <c r="K81" s="24" t="s">
        <v>57</v>
      </c>
      <c r="L81" s="24" t="s">
        <v>1608</v>
      </c>
      <c r="M81" s="24" t="s">
        <v>1608</v>
      </c>
      <c r="N81" s="24" t="s">
        <v>1608</v>
      </c>
      <c r="O81" s="24" t="s">
        <v>1608</v>
      </c>
      <c r="P81" s="24" t="s">
        <v>1608</v>
      </c>
      <c r="Q81" s="24" t="s">
        <v>1608</v>
      </c>
    </row>
    <row r="82" spans="3:17" ht="20.100000000000001" customHeight="1">
      <c r="C82" s="136" t="s">
        <v>193</v>
      </c>
      <c r="D82" s="137"/>
      <c r="E82" s="24"/>
      <c r="F82" s="24"/>
      <c r="G82" s="40"/>
      <c r="H82" s="24"/>
      <c r="I82" s="24" t="s">
        <v>57</v>
      </c>
      <c r="J82" s="24" t="s">
        <v>57</v>
      </c>
      <c r="K82" s="24" t="s">
        <v>57</v>
      </c>
      <c r="L82" s="24" t="s">
        <v>1608</v>
      </c>
      <c r="M82" s="24" t="s">
        <v>1608</v>
      </c>
      <c r="N82" s="24" t="s">
        <v>1608</v>
      </c>
      <c r="O82" s="24" t="s">
        <v>1608</v>
      </c>
      <c r="P82" s="24" t="s">
        <v>1608</v>
      </c>
      <c r="Q82" s="24" t="s">
        <v>1608</v>
      </c>
    </row>
    <row r="83" spans="3:17" ht="20.100000000000001" customHeight="1">
      <c r="C83" s="136" t="s">
        <v>25</v>
      </c>
      <c r="D83" s="137"/>
      <c r="E83" s="24"/>
      <c r="F83" s="24"/>
      <c r="G83" s="40"/>
      <c r="H83" s="24"/>
      <c r="I83" s="24"/>
      <c r="J83" s="24"/>
      <c r="K83" s="24"/>
      <c r="L83" s="24"/>
      <c r="M83" s="24"/>
      <c r="N83" s="24"/>
      <c r="O83" s="24"/>
      <c r="P83" s="24"/>
      <c r="Q83" s="24"/>
    </row>
    <row r="84" spans="3:17" ht="20.100000000000001" customHeight="1">
      <c r="C84" s="141" t="s">
        <v>47</v>
      </c>
      <c r="D84" s="141"/>
      <c r="E84" s="24"/>
      <c r="F84" s="24"/>
      <c r="G84" s="40"/>
      <c r="H84" s="24"/>
      <c r="I84" s="24"/>
      <c r="J84" s="24"/>
      <c r="K84" s="24"/>
      <c r="L84" s="24"/>
      <c r="M84" s="24"/>
      <c r="N84" s="24"/>
      <c r="O84" s="24"/>
      <c r="P84" s="24"/>
      <c r="Q84" s="24"/>
    </row>
    <row r="85" spans="3:17" ht="20.100000000000001" customHeight="1">
      <c r="C85" s="141" t="s">
        <v>33</v>
      </c>
      <c r="D85" s="141"/>
      <c r="E85" s="24"/>
      <c r="F85" s="24"/>
      <c r="G85" s="40"/>
      <c r="H85" s="24"/>
      <c r="I85" s="24"/>
      <c r="J85" s="24"/>
      <c r="K85" s="24"/>
      <c r="L85" s="24"/>
      <c r="M85" s="24"/>
      <c r="N85" s="24"/>
      <c r="O85" s="24"/>
      <c r="P85" s="24"/>
      <c r="Q85" s="24"/>
    </row>
    <row r="87" spans="3:17" ht="20.100000000000001" customHeight="1">
      <c r="G87" s="35"/>
    </row>
    <row r="88" spans="3:17" ht="20.100000000000001" customHeight="1">
      <c r="C88" s="4" t="s">
        <v>2</v>
      </c>
      <c r="D88" s="5" t="s">
        <v>54</v>
      </c>
      <c r="E88" s="1"/>
      <c r="G88" s="35"/>
    </row>
    <row r="89" spans="3:17" ht="20.100000000000001" customHeight="1">
      <c r="C89" s="4" t="s">
        <v>5</v>
      </c>
      <c r="D89" s="16" t="s">
        <v>342</v>
      </c>
      <c r="E89" s="1"/>
      <c r="G89" s="35"/>
    </row>
    <row r="90" spans="3:17" ht="20.100000000000001" customHeight="1">
      <c r="C90" s="4" t="s">
        <v>7</v>
      </c>
      <c r="D90" s="5">
        <v>35</v>
      </c>
      <c r="E90" s="1"/>
      <c r="G90" s="35"/>
    </row>
    <row r="91" spans="3:17" ht="20.100000000000001" customHeight="1">
      <c r="C91" s="4" t="s">
        <v>12</v>
      </c>
      <c r="D91" s="5" t="s">
        <v>311</v>
      </c>
      <c r="E91" s="1"/>
      <c r="G91" s="35"/>
    </row>
    <row r="92" spans="3:17" ht="20.100000000000001" customHeight="1">
      <c r="C92" s="4" t="s">
        <v>13</v>
      </c>
      <c r="D92" s="7" t="s">
        <v>694</v>
      </c>
      <c r="E92" s="1"/>
      <c r="G92" s="35"/>
    </row>
    <row r="93" spans="3:17" ht="20.100000000000001" customHeight="1">
      <c r="C93" s="8" t="s">
        <v>51</v>
      </c>
      <c r="D93" s="32">
        <v>7.0000000000000001E-3</v>
      </c>
      <c r="E93" s="1"/>
      <c r="G93" s="35"/>
    </row>
    <row r="94" spans="3:17" ht="20.100000000000001" customHeight="1">
      <c r="C94" s="8" t="s">
        <v>50</v>
      </c>
      <c r="D94" s="32" t="s">
        <v>310</v>
      </c>
      <c r="E94" s="1"/>
      <c r="G94" s="35"/>
    </row>
    <row r="95" spans="3:17" ht="20.100000000000001" customHeight="1">
      <c r="C95" s="42" t="s">
        <v>93</v>
      </c>
      <c r="D95" s="34" t="s">
        <v>310</v>
      </c>
      <c r="E95" s="1"/>
      <c r="G95" s="35"/>
    </row>
    <row r="96" spans="3:17" ht="20.100000000000001" customHeight="1">
      <c r="C96" s="42" t="s">
        <v>107</v>
      </c>
      <c r="D96" s="32" t="s">
        <v>310</v>
      </c>
      <c r="G96" s="35"/>
    </row>
    <row r="97" spans="2:17" s="10" customFormat="1" ht="20.100000000000001" customHeight="1">
      <c r="B97" s="9"/>
      <c r="F97" s="147" t="s">
        <v>3</v>
      </c>
      <c r="G97" s="148"/>
      <c r="H97" s="149"/>
      <c r="I97" s="146" t="s">
        <v>4</v>
      </c>
      <c r="J97" s="146"/>
      <c r="K97" s="146"/>
      <c r="L97" s="146" t="s">
        <v>49</v>
      </c>
      <c r="M97" s="146"/>
      <c r="N97" s="146"/>
      <c r="O97" s="146" t="s">
        <v>48</v>
      </c>
      <c r="P97" s="146"/>
      <c r="Q97" s="146"/>
    </row>
    <row r="98" spans="2:17" s="10" customFormat="1" ht="20.100000000000001" customHeight="1">
      <c r="B98" s="9"/>
      <c r="F98" s="147" t="s">
        <v>6</v>
      </c>
      <c r="G98" s="148"/>
      <c r="H98" s="149"/>
      <c r="I98" s="150" t="s">
        <v>26</v>
      </c>
      <c r="J98" s="150"/>
      <c r="K98" s="150"/>
      <c r="L98" s="150" t="s">
        <v>26</v>
      </c>
      <c r="M98" s="150"/>
      <c r="N98" s="150"/>
      <c r="O98" s="150" t="s">
        <v>26</v>
      </c>
      <c r="P98" s="150"/>
      <c r="Q98" s="150"/>
    </row>
    <row r="99" spans="2:17" s="13" customFormat="1" ht="20.100000000000001" customHeight="1">
      <c r="B99" s="11"/>
      <c r="C99" s="151" t="s">
        <v>14</v>
      </c>
      <c r="D99" s="152"/>
      <c r="E99" s="28" t="s">
        <v>17</v>
      </c>
      <c r="F99" s="28" t="s">
        <v>8</v>
      </c>
      <c r="G99" s="36" t="s">
        <v>18</v>
      </c>
      <c r="H99" s="28" t="s">
        <v>19</v>
      </c>
      <c r="I99" s="28" t="s">
        <v>9</v>
      </c>
      <c r="J99" s="28" t="s">
        <v>10</v>
      </c>
      <c r="K99" s="28" t="s">
        <v>11</v>
      </c>
      <c r="L99" s="28" t="s">
        <v>9</v>
      </c>
      <c r="M99" s="28" t="s">
        <v>10</v>
      </c>
      <c r="N99" s="28" t="s">
        <v>11</v>
      </c>
      <c r="O99" s="28" t="s">
        <v>9</v>
      </c>
      <c r="P99" s="28" t="s">
        <v>10</v>
      </c>
      <c r="Q99" s="28" t="s">
        <v>11</v>
      </c>
    </row>
    <row r="100" spans="2:17" ht="80.25" customHeight="1">
      <c r="C100" s="134" t="s">
        <v>346</v>
      </c>
      <c r="D100" s="135"/>
      <c r="E100" s="14" t="s">
        <v>343</v>
      </c>
      <c r="F100" s="18">
        <v>10210</v>
      </c>
      <c r="G100" s="37">
        <v>46</v>
      </c>
      <c r="H100" s="18">
        <v>5495</v>
      </c>
      <c r="I100" s="50">
        <v>92.76</v>
      </c>
      <c r="J100" s="50">
        <v>74</v>
      </c>
      <c r="K100" s="50">
        <v>62.9</v>
      </c>
      <c r="L100" s="50" t="s">
        <v>1608</v>
      </c>
      <c r="M100" s="50" t="s">
        <v>1608</v>
      </c>
      <c r="N100" s="50" t="s">
        <v>1608</v>
      </c>
      <c r="O100" s="50" t="s">
        <v>1608</v>
      </c>
      <c r="P100" s="50" t="s">
        <v>1608</v>
      </c>
      <c r="Q100" s="50" t="s">
        <v>1608</v>
      </c>
    </row>
    <row r="101" spans="2:17" ht="83.25" customHeight="1">
      <c r="C101" s="134" t="s">
        <v>347</v>
      </c>
      <c r="D101" s="135"/>
      <c r="E101" s="14" t="s">
        <v>344</v>
      </c>
      <c r="F101" s="18">
        <v>12720</v>
      </c>
      <c r="G101" s="37">
        <v>35</v>
      </c>
      <c r="H101" s="18">
        <v>8173</v>
      </c>
      <c r="I101" s="50">
        <v>127.54</v>
      </c>
      <c r="J101" s="50">
        <v>101.77</v>
      </c>
      <c r="K101" s="50">
        <v>86.48</v>
      </c>
      <c r="L101" s="50" t="s">
        <v>1608</v>
      </c>
      <c r="M101" s="50" t="s">
        <v>1608</v>
      </c>
      <c r="N101" s="50" t="s">
        <v>1608</v>
      </c>
      <c r="O101" s="50" t="s">
        <v>1608</v>
      </c>
      <c r="P101" s="50" t="s">
        <v>1608</v>
      </c>
      <c r="Q101" s="50" t="s">
        <v>1608</v>
      </c>
    </row>
    <row r="102" spans="2:17" ht="82.5" customHeight="1">
      <c r="C102" s="134" t="s">
        <v>348</v>
      </c>
      <c r="D102" s="135"/>
      <c r="E102" s="14" t="s">
        <v>345</v>
      </c>
      <c r="F102" s="18">
        <v>11460</v>
      </c>
      <c r="G102" s="37">
        <v>38</v>
      </c>
      <c r="H102" s="18">
        <v>7071</v>
      </c>
      <c r="I102" s="50">
        <v>118.6</v>
      </c>
      <c r="J102" s="50">
        <v>94.63</v>
      </c>
      <c r="K102" s="50">
        <v>80.42</v>
      </c>
      <c r="L102" s="50" t="s">
        <v>1608</v>
      </c>
      <c r="M102" s="50" t="s">
        <v>1608</v>
      </c>
      <c r="N102" s="50" t="s">
        <v>1608</v>
      </c>
      <c r="O102" s="50" t="s">
        <v>1608</v>
      </c>
      <c r="P102" s="50" t="s">
        <v>1608</v>
      </c>
      <c r="Q102" s="50" t="s">
        <v>1608</v>
      </c>
    </row>
    <row r="103" spans="2:17" ht="20.100000000000001" customHeight="1">
      <c r="G103" s="35"/>
    </row>
    <row r="104" spans="2:17" ht="20.100000000000001" customHeight="1">
      <c r="B104" s="15"/>
      <c r="C104" s="153" t="s">
        <v>349</v>
      </c>
      <c r="D104" s="153"/>
      <c r="E104" s="153"/>
      <c r="F104" s="153"/>
      <c r="G104" s="153"/>
      <c r="H104" s="153"/>
      <c r="I104" s="153"/>
      <c r="J104" s="153"/>
      <c r="K104" s="153"/>
    </row>
    <row r="105" spans="2:17" ht="20.100000000000001" customHeight="1">
      <c r="C105" s="144" t="s">
        <v>67</v>
      </c>
      <c r="D105" s="145"/>
      <c r="E105" s="14"/>
      <c r="F105" s="18"/>
      <c r="G105" s="37"/>
      <c r="H105" s="18"/>
      <c r="I105" s="18"/>
      <c r="J105" s="18"/>
      <c r="K105" s="18"/>
      <c r="L105" s="50"/>
      <c r="M105" s="50"/>
      <c r="N105" s="50"/>
      <c r="O105" s="18"/>
      <c r="P105" s="18"/>
      <c r="Q105" s="18"/>
    </row>
    <row r="106" spans="2:17" ht="20.100000000000001" customHeight="1">
      <c r="C106" s="138" t="s">
        <v>329</v>
      </c>
      <c r="D106" s="139"/>
      <c r="E106" s="14" t="s">
        <v>330</v>
      </c>
      <c r="F106" s="18">
        <v>450</v>
      </c>
      <c r="G106" s="37">
        <v>0</v>
      </c>
      <c r="H106" s="18">
        <v>450</v>
      </c>
      <c r="I106" s="50">
        <v>11.89</v>
      </c>
      <c r="J106" s="50">
        <v>9.49</v>
      </c>
      <c r="K106" s="50">
        <v>8.06</v>
      </c>
      <c r="L106" s="50" t="s">
        <v>1608</v>
      </c>
      <c r="M106" s="50" t="s">
        <v>1608</v>
      </c>
      <c r="N106" s="50" t="s">
        <v>1608</v>
      </c>
      <c r="O106" s="18" t="s">
        <v>1608</v>
      </c>
      <c r="P106" s="18" t="s">
        <v>1608</v>
      </c>
      <c r="Q106" s="18" t="s">
        <v>1608</v>
      </c>
    </row>
    <row r="107" spans="2:17" ht="20.100000000000001" customHeight="1">
      <c r="C107" s="138" t="s">
        <v>69</v>
      </c>
      <c r="D107" s="139"/>
      <c r="E107" s="14" t="s">
        <v>127</v>
      </c>
      <c r="F107" s="18">
        <v>0</v>
      </c>
      <c r="G107" s="37">
        <v>0</v>
      </c>
      <c r="H107" s="18">
        <v>0</v>
      </c>
      <c r="I107" s="50">
        <v>0</v>
      </c>
      <c r="J107" s="50">
        <v>0</v>
      </c>
      <c r="K107" s="50">
        <v>0</v>
      </c>
      <c r="L107" s="50" t="s">
        <v>1608</v>
      </c>
      <c r="M107" s="50" t="s">
        <v>1608</v>
      </c>
      <c r="N107" s="50" t="s">
        <v>1608</v>
      </c>
      <c r="O107" s="18" t="s">
        <v>1608</v>
      </c>
      <c r="P107" s="18" t="s">
        <v>1608</v>
      </c>
      <c r="Q107" s="18" t="s">
        <v>1608</v>
      </c>
    </row>
    <row r="108" spans="2:17" ht="20.100000000000001" customHeight="1">
      <c r="C108" s="144" t="s">
        <v>70</v>
      </c>
      <c r="D108" s="139"/>
      <c r="E108" s="14"/>
      <c r="F108" s="18"/>
      <c r="G108" s="37"/>
      <c r="H108" s="18"/>
      <c r="I108" s="50"/>
      <c r="J108" s="50"/>
      <c r="K108" s="50"/>
      <c r="L108" s="50"/>
      <c r="M108" s="50"/>
      <c r="N108" s="50"/>
      <c r="O108" s="18"/>
      <c r="P108" s="18"/>
      <c r="Q108" s="18"/>
    </row>
    <row r="109" spans="2:17" ht="20.100000000000001" customHeight="1">
      <c r="C109" s="138" t="s">
        <v>331</v>
      </c>
      <c r="D109" s="139"/>
      <c r="E109" s="14" t="s">
        <v>332</v>
      </c>
      <c r="F109" s="18">
        <v>1095</v>
      </c>
      <c r="G109" s="37">
        <v>18</v>
      </c>
      <c r="H109" s="18">
        <v>895</v>
      </c>
      <c r="I109" s="50">
        <v>23.64</v>
      </c>
      <c r="J109" s="50">
        <v>18.86</v>
      </c>
      <c r="K109" s="50">
        <v>16.02</v>
      </c>
      <c r="L109" s="50" t="s">
        <v>1608</v>
      </c>
      <c r="M109" s="50" t="s">
        <v>1608</v>
      </c>
      <c r="N109" s="50" t="s">
        <v>1608</v>
      </c>
      <c r="O109" s="18" t="s">
        <v>1608</v>
      </c>
      <c r="P109" s="18" t="s">
        <v>1608</v>
      </c>
      <c r="Q109" s="18" t="s">
        <v>1608</v>
      </c>
    </row>
    <row r="110" spans="2:17" ht="20.100000000000001" customHeight="1">
      <c r="C110" s="154" t="s">
        <v>65</v>
      </c>
      <c r="D110" s="155"/>
      <c r="E110" s="14" t="s">
        <v>121</v>
      </c>
      <c r="F110" s="18">
        <v>1095</v>
      </c>
      <c r="G110" s="37">
        <v>36</v>
      </c>
      <c r="H110" s="18">
        <v>699</v>
      </c>
      <c r="I110" s="50">
        <v>15.01</v>
      </c>
      <c r="J110" s="50">
        <v>11.96</v>
      </c>
      <c r="K110" s="50">
        <v>10.16</v>
      </c>
      <c r="L110" s="50" t="s">
        <v>1608</v>
      </c>
      <c r="M110" s="50" t="s">
        <v>1608</v>
      </c>
      <c r="N110" s="50" t="s">
        <v>1608</v>
      </c>
      <c r="O110" s="18" t="s">
        <v>1608</v>
      </c>
      <c r="P110" s="18" t="s">
        <v>1608</v>
      </c>
      <c r="Q110" s="18" t="s">
        <v>1608</v>
      </c>
    </row>
    <row r="111" spans="2:17" ht="20.100000000000001" customHeight="1">
      <c r="C111" s="138" t="s">
        <v>66</v>
      </c>
      <c r="D111" s="139"/>
      <c r="E111" s="14" t="s">
        <v>333</v>
      </c>
      <c r="F111" s="18">
        <v>1495</v>
      </c>
      <c r="G111" s="37">
        <v>16</v>
      </c>
      <c r="H111" s="18">
        <v>1249</v>
      </c>
      <c r="I111" s="50">
        <v>31.31</v>
      </c>
      <c r="J111" s="50">
        <v>24.95</v>
      </c>
      <c r="K111" s="50">
        <v>21.19</v>
      </c>
      <c r="L111" s="50" t="s">
        <v>1608</v>
      </c>
      <c r="M111" s="50" t="s">
        <v>1608</v>
      </c>
      <c r="N111" s="50" t="s">
        <v>1608</v>
      </c>
      <c r="O111" s="18" t="s">
        <v>1608</v>
      </c>
      <c r="P111" s="18" t="s">
        <v>1608</v>
      </c>
      <c r="Q111" s="18" t="s">
        <v>1608</v>
      </c>
    </row>
    <row r="112" spans="2:17" ht="20.100000000000001" customHeight="1">
      <c r="C112" s="144" t="s">
        <v>70</v>
      </c>
      <c r="D112" s="145"/>
      <c r="E112" s="14"/>
      <c r="F112" s="18"/>
      <c r="G112" s="37"/>
      <c r="H112" s="18"/>
      <c r="I112" s="50"/>
      <c r="J112" s="50"/>
      <c r="K112" s="50"/>
      <c r="L112" s="50"/>
      <c r="M112" s="50"/>
      <c r="N112" s="50"/>
      <c r="O112" s="18"/>
      <c r="P112" s="18"/>
      <c r="Q112" s="18"/>
    </row>
    <row r="113" spans="3:17" ht="20.100000000000001" customHeight="1">
      <c r="C113" s="138" t="s">
        <v>71</v>
      </c>
      <c r="D113" s="139"/>
      <c r="E113" s="14" t="s">
        <v>128</v>
      </c>
      <c r="F113" s="18">
        <v>999</v>
      </c>
      <c r="G113" s="37">
        <v>15</v>
      </c>
      <c r="H113" s="18">
        <v>849</v>
      </c>
      <c r="I113" s="50">
        <v>19.809999999999999</v>
      </c>
      <c r="J113" s="50">
        <v>15.81</v>
      </c>
      <c r="K113" s="50">
        <v>13.44</v>
      </c>
      <c r="L113" s="50" t="s">
        <v>1608</v>
      </c>
      <c r="M113" s="50" t="s">
        <v>1608</v>
      </c>
      <c r="N113" s="50" t="s">
        <v>1608</v>
      </c>
      <c r="O113" s="18" t="s">
        <v>1608</v>
      </c>
      <c r="P113" s="18" t="s">
        <v>1608</v>
      </c>
      <c r="Q113" s="18" t="s">
        <v>1608</v>
      </c>
    </row>
    <row r="114" spans="3:17" ht="20.100000000000001" customHeight="1">
      <c r="C114" s="154" t="s">
        <v>72</v>
      </c>
      <c r="D114" s="155"/>
      <c r="E114" s="14" t="s">
        <v>129</v>
      </c>
      <c r="F114" s="18">
        <v>2500</v>
      </c>
      <c r="G114" s="37">
        <v>58</v>
      </c>
      <c r="H114" s="18">
        <v>1050</v>
      </c>
      <c r="I114" s="50">
        <v>27.16</v>
      </c>
      <c r="J114" s="50">
        <v>21.67</v>
      </c>
      <c r="K114" s="50">
        <v>18.420000000000002</v>
      </c>
      <c r="L114" s="50" t="s">
        <v>1608</v>
      </c>
      <c r="M114" s="50" t="s">
        <v>1608</v>
      </c>
      <c r="N114" s="50" t="s">
        <v>1608</v>
      </c>
      <c r="O114" s="18" t="s">
        <v>1608</v>
      </c>
      <c r="P114" s="18" t="s">
        <v>1608</v>
      </c>
      <c r="Q114" s="18" t="s">
        <v>1608</v>
      </c>
    </row>
    <row r="115" spans="3:17" ht="20.100000000000001" customHeight="1">
      <c r="C115" s="144" t="s">
        <v>70</v>
      </c>
      <c r="D115" s="139"/>
      <c r="E115" s="14"/>
      <c r="F115" s="18"/>
      <c r="G115" s="37"/>
      <c r="H115" s="18"/>
      <c r="I115" s="50" t="s">
        <v>89</v>
      </c>
      <c r="J115" s="50" t="s">
        <v>89</v>
      </c>
      <c r="K115" s="50" t="s">
        <v>89</v>
      </c>
      <c r="L115" s="50"/>
      <c r="M115" s="50"/>
      <c r="N115" s="50"/>
      <c r="O115" s="18"/>
      <c r="P115" s="18"/>
      <c r="Q115" s="18"/>
    </row>
    <row r="116" spans="3:17" ht="20.100000000000001" customHeight="1">
      <c r="C116" s="138" t="s">
        <v>73</v>
      </c>
      <c r="D116" s="139"/>
      <c r="E116" s="14" t="s">
        <v>130</v>
      </c>
      <c r="F116" s="18">
        <v>59</v>
      </c>
      <c r="G116" s="37">
        <v>0</v>
      </c>
      <c r="H116" s="18">
        <v>59</v>
      </c>
      <c r="I116" s="50">
        <v>2.16</v>
      </c>
      <c r="J116" s="50">
        <v>1.72</v>
      </c>
      <c r="K116" s="50">
        <v>1.47</v>
      </c>
      <c r="L116" s="50" t="s">
        <v>1608</v>
      </c>
      <c r="M116" s="50" t="s">
        <v>1608</v>
      </c>
      <c r="N116" s="50" t="s">
        <v>1608</v>
      </c>
      <c r="O116" s="18" t="s">
        <v>1608</v>
      </c>
      <c r="P116" s="18" t="s">
        <v>1608</v>
      </c>
      <c r="Q116" s="18" t="s">
        <v>1608</v>
      </c>
    </row>
    <row r="117" spans="3:17" ht="20.100000000000001" customHeight="1">
      <c r="C117" s="138" t="s">
        <v>74</v>
      </c>
      <c r="D117" s="139"/>
      <c r="E117" s="14" t="s">
        <v>131</v>
      </c>
      <c r="F117" s="18">
        <v>279</v>
      </c>
      <c r="G117" s="37">
        <v>13</v>
      </c>
      <c r="H117" s="18">
        <v>240</v>
      </c>
      <c r="I117" s="50">
        <v>11.19</v>
      </c>
      <c r="J117" s="50">
        <v>9.56</v>
      </c>
      <c r="K117" s="50">
        <v>8.6</v>
      </c>
      <c r="L117" s="50" t="s">
        <v>1608</v>
      </c>
      <c r="M117" s="50" t="s">
        <v>1608</v>
      </c>
      <c r="N117" s="50" t="s">
        <v>1608</v>
      </c>
      <c r="O117" s="18" t="s">
        <v>1608</v>
      </c>
      <c r="P117" s="18" t="s">
        <v>1608</v>
      </c>
      <c r="Q117" s="18" t="s">
        <v>1608</v>
      </c>
    </row>
    <row r="118" spans="3:17" ht="20.100000000000001" customHeight="1">
      <c r="C118" s="138" t="s">
        <v>75</v>
      </c>
      <c r="D118" s="139"/>
      <c r="E118" s="14" t="s">
        <v>132</v>
      </c>
      <c r="F118" s="18">
        <v>299</v>
      </c>
      <c r="G118" s="37">
        <v>16</v>
      </c>
      <c r="H118" s="18">
        <v>249</v>
      </c>
      <c r="I118" s="50">
        <v>9.14</v>
      </c>
      <c r="J118" s="50">
        <v>7.3</v>
      </c>
      <c r="K118" s="50">
        <v>6.2</v>
      </c>
      <c r="L118" s="50" t="s">
        <v>1608</v>
      </c>
      <c r="M118" s="50" t="s">
        <v>1608</v>
      </c>
      <c r="N118" s="50" t="s">
        <v>1608</v>
      </c>
      <c r="O118" s="18" t="s">
        <v>1608</v>
      </c>
      <c r="P118" s="18" t="s">
        <v>1608</v>
      </c>
      <c r="Q118" s="18" t="s">
        <v>1608</v>
      </c>
    </row>
    <row r="119" spans="3:17" ht="20.100000000000001" customHeight="1">
      <c r="C119" s="144" t="s">
        <v>76</v>
      </c>
      <c r="D119" s="139"/>
      <c r="E119" s="14"/>
      <c r="F119" s="18"/>
      <c r="G119" s="37"/>
      <c r="H119" s="18"/>
      <c r="I119" s="50" t="s">
        <v>89</v>
      </c>
      <c r="J119" s="50" t="s">
        <v>89</v>
      </c>
      <c r="K119" s="50" t="s">
        <v>89</v>
      </c>
      <c r="L119" s="50"/>
      <c r="M119" s="50"/>
      <c r="N119" s="50"/>
      <c r="O119" s="18"/>
      <c r="P119" s="18"/>
      <c r="Q119" s="18"/>
    </row>
    <row r="120" spans="3:17" ht="20.100000000000001" customHeight="1">
      <c r="C120" s="138" t="s">
        <v>77</v>
      </c>
      <c r="D120" s="139"/>
      <c r="E120" s="14" t="s">
        <v>133</v>
      </c>
      <c r="F120" s="18">
        <v>299</v>
      </c>
      <c r="G120" s="37">
        <v>0</v>
      </c>
      <c r="H120" s="18">
        <v>299</v>
      </c>
      <c r="I120" s="50">
        <v>9.8699999999999992</v>
      </c>
      <c r="J120" s="50">
        <v>7.88</v>
      </c>
      <c r="K120" s="50">
        <v>6.69</v>
      </c>
      <c r="L120" s="50" t="s">
        <v>1608</v>
      </c>
      <c r="M120" s="50" t="s">
        <v>1608</v>
      </c>
      <c r="N120" s="50" t="s">
        <v>1608</v>
      </c>
      <c r="O120" s="18" t="s">
        <v>1608</v>
      </c>
      <c r="P120" s="18" t="s">
        <v>1608</v>
      </c>
      <c r="Q120" s="18" t="s">
        <v>1608</v>
      </c>
    </row>
    <row r="121" spans="3:17" ht="20.100000000000001" customHeight="1">
      <c r="C121" s="138" t="s">
        <v>78</v>
      </c>
      <c r="D121" s="139"/>
      <c r="E121" s="14" t="s">
        <v>134</v>
      </c>
      <c r="F121" s="18">
        <v>349</v>
      </c>
      <c r="G121" s="37">
        <v>14</v>
      </c>
      <c r="H121" s="18">
        <v>299</v>
      </c>
      <c r="I121" s="50">
        <v>7.89</v>
      </c>
      <c r="J121" s="50">
        <v>6.3</v>
      </c>
      <c r="K121" s="50">
        <v>5.34</v>
      </c>
      <c r="L121" s="50" t="s">
        <v>1608</v>
      </c>
      <c r="M121" s="50" t="s">
        <v>1608</v>
      </c>
      <c r="N121" s="50" t="s">
        <v>1608</v>
      </c>
      <c r="O121" s="18" t="s">
        <v>1608</v>
      </c>
      <c r="P121" s="18" t="s">
        <v>1608</v>
      </c>
      <c r="Q121" s="18" t="s">
        <v>1608</v>
      </c>
    </row>
    <row r="122" spans="3:17" ht="20.100000000000001" customHeight="1">
      <c r="C122" s="138" t="s">
        <v>79</v>
      </c>
      <c r="D122" s="139"/>
      <c r="E122" s="14" t="s">
        <v>135</v>
      </c>
      <c r="F122" s="18">
        <v>349</v>
      </c>
      <c r="G122" s="37">
        <v>0</v>
      </c>
      <c r="H122" s="18">
        <v>349</v>
      </c>
      <c r="I122" s="50">
        <v>7.83</v>
      </c>
      <c r="J122" s="50">
        <v>6.25</v>
      </c>
      <c r="K122" s="50">
        <v>5.3</v>
      </c>
      <c r="L122" s="50" t="s">
        <v>1608</v>
      </c>
      <c r="M122" s="50" t="s">
        <v>1608</v>
      </c>
      <c r="N122" s="50" t="s">
        <v>1608</v>
      </c>
      <c r="O122" s="18" t="s">
        <v>1608</v>
      </c>
      <c r="P122" s="18" t="s">
        <v>1608</v>
      </c>
      <c r="Q122" s="18" t="s">
        <v>1608</v>
      </c>
    </row>
    <row r="123" spans="3:17" ht="20.100000000000001" customHeight="1">
      <c r="C123" s="138" t="s">
        <v>80</v>
      </c>
      <c r="D123" s="139"/>
      <c r="E123" s="14" t="s">
        <v>136</v>
      </c>
      <c r="F123" s="18">
        <v>1299</v>
      </c>
      <c r="G123" s="37">
        <v>20</v>
      </c>
      <c r="H123" s="18">
        <v>1039</v>
      </c>
      <c r="I123" s="50">
        <v>18.8</v>
      </c>
      <c r="J123" s="50">
        <v>14.99</v>
      </c>
      <c r="K123" s="50">
        <v>12.75</v>
      </c>
      <c r="L123" s="50" t="s">
        <v>1608</v>
      </c>
      <c r="M123" s="50" t="s">
        <v>1608</v>
      </c>
      <c r="N123" s="50" t="s">
        <v>1608</v>
      </c>
      <c r="O123" s="18" t="s">
        <v>1608</v>
      </c>
      <c r="P123" s="18" t="s">
        <v>1608</v>
      </c>
      <c r="Q123" s="18" t="s">
        <v>1608</v>
      </c>
    </row>
    <row r="124" spans="3:17" ht="20.100000000000001" customHeight="1">
      <c r="C124" s="138" t="s">
        <v>81</v>
      </c>
      <c r="D124" s="139"/>
      <c r="E124" s="14" t="s">
        <v>180</v>
      </c>
      <c r="F124" s="18">
        <v>579</v>
      </c>
      <c r="G124" s="37">
        <v>17</v>
      </c>
      <c r="H124" s="18">
        <v>479</v>
      </c>
      <c r="I124" s="50">
        <v>18.57</v>
      </c>
      <c r="J124" s="50">
        <v>15.25</v>
      </c>
      <c r="K124" s="50">
        <v>13.27</v>
      </c>
      <c r="L124" s="50" t="s">
        <v>1608</v>
      </c>
      <c r="M124" s="50" t="s">
        <v>1608</v>
      </c>
      <c r="N124" s="50" t="s">
        <v>1608</v>
      </c>
      <c r="O124" s="18" t="s">
        <v>1608</v>
      </c>
      <c r="P124" s="18" t="s">
        <v>1608</v>
      </c>
      <c r="Q124" s="18" t="s">
        <v>1608</v>
      </c>
    </row>
    <row r="125" spans="3:17" ht="20.100000000000001" customHeight="1">
      <c r="C125" s="138" t="s">
        <v>334</v>
      </c>
      <c r="D125" s="139"/>
      <c r="E125" s="14" t="s">
        <v>336</v>
      </c>
      <c r="F125" s="18">
        <v>499</v>
      </c>
      <c r="G125" s="37">
        <v>0</v>
      </c>
      <c r="H125" s="18">
        <v>499</v>
      </c>
      <c r="I125" s="50">
        <v>11.71</v>
      </c>
      <c r="J125" s="50">
        <v>9.33</v>
      </c>
      <c r="K125" s="50">
        <v>7.95</v>
      </c>
      <c r="L125" s="50" t="s">
        <v>1608</v>
      </c>
      <c r="M125" s="50" t="s">
        <v>1608</v>
      </c>
      <c r="N125" s="50" t="s">
        <v>1608</v>
      </c>
      <c r="O125" s="18" t="s">
        <v>1608</v>
      </c>
      <c r="P125" s="18" t="s">
        <v>1608</v>
      </c>
      <c r="Q125" s="18" t="s">
        <v>1608</v>
      </c>
    </row>
    <row r="126" spans="3:17" ht="20.100000000000001" customHeight="1">
      <c r="C126" s="138" t="s">
        <v>83</v>
      </c>
      <c r="D126" s="139"/>
      <c r="E126" s="14" t="s">
        <v>335</v>
      </c>
      <c r="F126" s="18">
        <v>1199</v>
      </c>
      <c r="G126" s="37">
        <v>33</v>
      </c>
      <c r="H126" s="18">
        <v>799</v>
      </c>
      <c r="I126" s="50">
        <v>18.760000000000002</v>
      </c>
      <c r="J126" s="50">
        <v>14.96</v>
      </c>
      <c r="K126" s="50">
        <v>12.72</v>
      </c>
      <c r="L126" s="50" t="s">
        <v>1608</v>
      </c>
      <c r="M126" s="50" t="s">
        <v>1608</v>
      </c>
      <c r="N126" s="50" t="s">
        <v>1608</v>
      </c>
      <c r="O126" s="18" t="s">
        <v>1608</v>
      </c>
      <c r="P126" s="18" t="s">
        <v>1608</v>
      </c>
      <c r="Q126" s="18" t="s">
        <v>1608</v>
      </c>
    </row>
    <row r="127" spans="3:17" ht="20.100000000000001" customHeight="1">
      <c r="C127" s="138" t="s">
        <v>84</v>
      </c>
      <c r="D127" s="139"/>
      <c r="E127" s="14" t="s">
        <v>185</v>
      </c>
      <c r="F127" s="18">
        <v>795</v>
      </c>
      <c r="G127" s="37">
        <v>37</v>
      </c>
      <c r="H127" s="18">
        <v>495</v>
      </c>
      <c r="I127" s="50">
        <v>5.87</v>
      </c>
      <c r="J127" s="50">
        <v>4.68</v>
      </c>
      <c r="K127" s="50">
        <v>3.99</v>
      </c>
      <c r="L127" s="50" t="s">
        <v>1608</v>
      </c>
      <c r="M127" s="50" t="s">
        <v>1608</v>
      </c>
      <c r="N127" s="50" t="s">
        <v>1608</v>
      </c>
      <c r="O127" s="18" t="s">
        <v>1608</v>
      </c>
      <c r="P127" s="18" t="s">
        <v>1608</v>
      </c>
      <c r="Q127" s="18" t="s">
        <v>1608</v>
      </c>
    </row>
    <row r="128" spans="3:17" ht="20.100000000000001" customHeight="1">
      <c r="C128" s="138" t="s">
        <v>85</v>
      </c>
      <c r="D128" s="139"/>
      <c r="E128" s="14" t="s">
        <v>141</v>
      </c>
      <c r="F128" s="18">
        <v>299</v>
      </c>
      <c r="G128" s="37">
        <v>0</v>
      </c>
      <c r="H128" s="18">
        <v>299</v>
      </c>
      <c r="I128" s="50">
        <v>7.01</v>
      </c>
      <c r="J128" s="50">
        <v>5.6</v>
      </c>
      <c r="K128" s="50">
        <v>4.76</v>
      </c>
      <c r="L128" s="50" t="s">
        <v>1608</v>
      </c>
      <c r="M128" s="50" t="s">
        <v>1608</v>
      </c>
      <c r="N128" s="50" t="s">
        <v>1608</v>
      </c>
      <c r="O128" s="18" t="s">
        <v>1608</v>
      </c>
      <c r="P128" s="18" t="s">
        <v>1608</v>
      </c>
      <c r="Q128" s="18" t="s">
        <v>1608</v>
      </c>
    </row>
    <row r="129" spans="3:17" ht="20.100000000000001" customHeight="1">
      <c r="C129" s="138" t="s">
        <v>86</v>
      </c>
      <c r="D129" s="139"/>
      <c r="E129" s="14" t="s">
        <v>123</v>
      </c>
      <c r="F129" s="18">
        <v>56</v>
      </c>
      <c r="G129" s="37">
        <v>12</v>
      </c>
      <c r="H129" s="18">
        <v>49</v>
      </c>
      <c r="I129" s="50">
        <v>1.8</v>
      </c>
      <c r="J129" s="50">
        <v>1.43</v>
      </c>
      <c r="K129" s="50">
        <v>1.22</v>
      </c>
      <c r="L129" s="50" t="s">
        <v>1608</v>
      </c>
      <c r="M129" s="50" t="s">
        <v>1608</v>
      </c>
      <c r="N129" s="50" t="s">
        <v>1608</v>
      </c>
      <c r="O129" s="18" t="s">
        <v>1608</v>
      </c>
      <c r="P129" s="18" t="s">
        <v>1608</v>
      </c>
      <c r="Q129" s="18" t="s">
        <v>1608</v>
      </c>
    </row>
    <row r="130" spans="3:17" ht="20.100000000000001" customHeight="1">
      <c r="C130" s="138" t="s">
        <v>337</v>
      </c>
      <c r="D130" s="139"/>
      <c r="E130" s="14" t="s">
        <v>125</v>
      </c>
      <c r="F130" s="18">
        <v>499</v>
      </c>
      <c r="G130" s="37">
        <v>39</v>
      </c>
      <c r="H130" s="18">
        <v>300</v>
      </c>
      <c r="I130" s="50">
        <v>11.01</v>
      </c>
      <c r="J130" s="50">
        <v>8.7899999999999991</v>
      </c>
      <c r="K130" s="50">
        <v>7.47</v>
      </c>
      <c r="L130" s="50" t="s">
        <v>1608</v>
      </c>
      <c r="M130" s="50" t="s">
        <v>1608</v>
      </c>
      <c r="N130" s="50" t="s">
        <v>1608</v>
      </c>
      <c r="O130" s="18" t="s">
        <v>1608</v>
      </c>
      <c r="P130" s="18" t="s">
        <v>1608</v>
      </c>
      <c r="Q130" s="18" t="s">
        <v>1608</v>
      </c>
    </row>
    <row r="131" spans="3:17" ht="20.100000000000001" customHeight="1">
      <c r="C131" s="138" t="s">
        <v>338</v>
      </c>
      <c r="D131" s="139"/>
      <c r="E131" s="14" t="s">
        <v>124</v>
      </c>
      <c r="F131" s="18">
        <v>100</v>
      </c>
      <c r="G131" s="37">
        <v>0</v>
      </c>
      <c r="H131" s="18">
        <v>100</v>
      </c>
      <c r="I131" s="50">
        <v>3.68</v>
      </c>
      <c r="J131" s="50">
        <v>2.93</v>
      </c>
      <c r="K131" s="50">
        <v>2.4900000000000002</v>
      </c>
      <c r="L131" s="50" t="s">
        <v>1608</v>
      </c>
      <c r="M131" s="50" t="s">
        <v>1608</v>
      </c>
      <c r="N131" s="50" t="s">
        <v>1608</v>
      </c>
      <c r="O131" s="18" t="s">
        <v>1608</v>
      </c>
      <c r="P131" s="18" t="s">
        <v>1608</v>
      </c>
      <c r="Q131" s="18" t="s">
        <v>1608</v>
      </c>
    </row>
    <row r="132" spans="3:17" ht="20.100000000000001" customHeight="1">
      <c r="C132" s="138" t="s">
        <v>339</v>
      </c>
      <c r="D132" s="139"/>
      <c r="E132" s="14" t="s">
        <v>340</v>
      </c>
      <c r="F132" s="18">
        <v>600</v>
      </c>
      <c r="G132" s="37">
        <v>33</v>
      </c>
      <c r="H132" s="18">
        <v>400</v>
      </c>
      <c r="I132" s="50">
        <v>14.68</v>
      </c>
      <c r="J132" s="50">
        <v>11.72</v>
      </c>
      <c r="K132" s="50">
        <v>9.9499999999999993</v>
      </c>
      <c r="L132" s="50" t="s">
        <v>1608</v>
      </c>
      <c r="M132" s="50" t="s">
        <v>1608</v>
      </c>
      <c r="N132" s="50" t="s">
        <v>1608</v>
      </c>
      <c r="O132" s="18" t="s">
        <v>1608</v>
      </c>
      <c r="P132" s="18" t="s">
        <v>1608</v>
      </c>
      <c r="Q132" s="18" t="s">
        <v>1608</v>
      </c>
    </row>
    <row r="133" spans="3:17" ht="20.100000000000001" customHeight="1">
      <c r="C133" s="140" t="s">
        <v>23</v>
      </c>
      <c r="D133" s="140"/>
      <c r="E133" s="140"/>
      <c r="F133" s="140"/>
      <c r="G133" s="140"/>
      <c r="H133" s="140"/>
      <c r="I133" s="140"/>
      <c r="J133" s="140"/>
      <c r="K133" s="140"/>
    </row>
    <row r="134" spans="3:17" ht="20.100000000000001" customHeight="1">
      <c r="C134" s="138"/>
      <c r="D134" s="139"/>
      <c r="E134" s="14"/>
      <c r="F134" s="18"/>
      <c r="G134" s="37"/>
      <c r="H134" s="18"/>
      <c r="I134" s="18"/>
      <c r="J134" s="18"/>
      <c r="K134" s="18"/>
      <c r="L134" s="18"/>
      <c r="M134" s="18"/>
      <c r="N134" s="18"/>
      <c r="O134" s="18"/>
      <c r="P134" s="18"/>
      <c r="Q134" s="18"/>
    </row>
    <row r="135" spans="3:17" ht="20.100000000000001" customHeight="1">
      <c r="C135" s="140" t="s">
        <v>22</v>
      </c>
      <c r="D135" s="140"/>
      <c r="E135" s="140"/>
      <c r="F135" s="140"/>
      <c r="G135" s="140"/>
      <c r="H135" s="140"/>
      <c r="I135" s="140"/>
      <c r="J135" s="140"/>
      <c r="K135" s="140"/>
    </row>
    <row r="136" spans="3:17" ht="20.100000000000001" customHeight="1">
      <c r="C136" s="138"/>
      <c r="D136" s="139"/>
      <c r="E136" s="14"/>
      <c r="F136" s="18"/>
      <c r="G136" s="37"/>
      <c r="H136" s="18"/>
      <c r="I136" s="18"/>
      <c r="J136" s="18"/>
      <c r="K136" s="18"/>
      <c r="L136" s="18"/>
      <c r="M136" s="18"/>
      <c r="N136" s="18"/>
      <c r="O136" s="18"/>
      <c r="P136" s="18"/>
      <c r="Q136" s="18"/>
    </row>
    <row r="137" spans="3:17" ht="20.100000000000001" customHeight="1">
      <c r="C137" s="140" t="s">
        <v>34</v>
      </c>
      <c r="D137" s="140"/>
      <c r="E137" s="140"/>
      <c r="F137" s="140"/>
      <c r="G137" s="140"/>
      <c r="H137" s="140"/>
      <c r="I137" s="140"/>
      <c r="J137" s="140"/>
      <c r="K137" s="137"/>
    </row>
    <row r="138" spans="3:17" ht="20.100000000000001" customHeight="1">
      <c r="C138" s="138" t="s">
        <v>190</v>
      </c>
      <c r="D138" s="139"/>
      <c r="E138" s="14" t="s">
        <v>311</v>
      </c>
      <c r="F138" s="14" t="s">
        <v>311</v>
      </c>
      <c r="G138" s="14" t="s">
        <v>311</v>
      </c>
      <c r="H138" s="14" t="s">
        <v>311</v>
      </c>
      <c r="I138" s="14" t="s">
        <v>311</v>
      </c>
      <c r="J138" s="14" t="s">
        <v>311</v>
      </c>
      <c r="K138" s="14" t="s">
        <v>311</v>
      </c>
      <c r="L138" s="14" t="s">
        <v>311</v>
      </c>
      <c r="M138" s="14" t="s">
        <v>311</v>
      </c>
      <c r="N138" s="14" t="s">
        <v>311</v>
      </c>
      <c r="O138" s="14" t="s">
        <v>311</v>
      </c>
      <c r="P138" s="14" t="s">
        <v>311</v>
      </c>
      <c r="Q138" s="14" t="s">
        <v>311</v>
      </c>
    </row>
    <row r="139" spans="3:17" ht="20.100000000000001" customHeight="1">
      <c r="C139" s="3" t="s">
        <v>16</v>
      </c>
      <c r="F139" s="19"/>
      <c r="G139" s="38"/>
      <c r="H139" s="19"/>
      <c r="I139" s="19"/>
      <c r="J139" s="19"/>
      <c r="K139" s="19"/>
    </row>
    <row r="140" spans="3:17" ht="20.100000000000001" customHeight="1">
      <c r="C140" s="142" t="s">
        <v>28</v>
      </c>
      <c r="D140" s="143"/>
      <c r="E140" s="26" t="s">
        <v>311</v>
      </c>
      <c r="F140" s="20" t="s">
        <v>119</v>
      </c>
      <c r="G140" s="39">
        <v>0</v>
      </c>
      <c r="H140" s="21" t="s">
        <v>119</v>
      </c>
      <c r="I140" s="18" t="s">
        <v>311</v>
      </c>
      <c r="J140" s="18" t="s">
        <v>311</v>
      </c>
      <c r="K140" s="18" t="s">
        <v>311</v>
      </c>
      <c r="L140" s="18" t="s">
        <v>311</v>
      </c>
      <c r="M140" s="18" t="s">
        <v>311</v>
      </c>
      <c r="N140" s="18" t="s">
        <v>311</v>
      </c>
      <c r="O140" s="18" t="s">
        <v>311</v>
      </c>
      <c r="P140" s="18" t="s">
        <v>311</v>
      </c>
      <c r="Q140" s="18" t="s">
        <v>311</v>
      </c>
    </row>
    <row r="141" spans="3:17" ht="20.100000000000001" customHeight="1">
      <c r="C141" s="142" t="s">
        <v>32</v>
      </c>
      <c r="D141" s="143"/>
      <c r="E141" s="26" t="s">
        <v>311</v>
      </c>
      <c r="F141" s="20">
        <v>300</v>
      </c>
      <c r="G141" s="39">
        <v>0</v>
      </c>
      <c r="H141" s="21">
        <v>300</v>
      </c>
      <c r="I141" s="18" t="s">
        <v>311</v>
      </c>
      <c r="J141" s="18" t="s">
        <v>311</v>
      </c>
      <c r="K141" s="18" t="s">
        <v>311</v>
      </c>
      <c r="L141" s="18" t="s">
        <v>311</v>
      </c>
      <c r="M141" s="18" t="s">
        <v>311</v>
      </c>
      <c r="N141" s="18" t="s">
        <v>311</v>
      </c>
      <c r="O141" s="18" t="s">
        <v>311</v>
      </c>
      <c r="P141" s="18" t="s">
        <v>311</v>
      </c>
      <c r="Q141" s="18" t="s">
        <v>311</v>
      </c>
    </row>
    <row r="142" spans="3:17" ht="20.100000000000001" customHeight="1">
      <c r="C142" s="136" t="s">
        <v>56</v>
      </c>
      <c r="D142" s="137"/>
      <c r="E142" s="24"/>
      <c r="F142" s="24"/>
      <c r="G142" s="40"/>
      <c r="H142" s="24"/>
      <c r="I142" s="24" t="s">
        <v>57</v>
      </c>
      <c r="J142" s="24" t="s">
        <v>57</v>
      </c>
      <c r="K142" s="24" t="s">
        <v>57</v>
      </c>
      <c r="L142" s="24"/>
      <c r="M142" s="24"/>
      <c r="N142" s="24"/>
      <c r="O142" s="24"/>
      <c r="P142" s="24"/>
      <c r="Q142" s="24"/>
    </row>
    <row r="143" spans="3:17" ht="20.100000000000001" customHeight="1">
      <c r="C143" s="136" t="s">
        <v>24</v>
      </c>
      <c r="D143" s="137"/>
      <c r="E143" s="24"/>
      <c r="F143" s="24"/>
      <c r="G143" s="40"/>
      <c r="H143" s="24"/>
      <c r="I143" s="24" t="s">
        <v>57</v>
      </c>
      <c r="J143" s="24" t="s">
        <v>57</v>
      </c>
      <c r="K143" s="24" t="s">
        <v>57</v>
      </c>
      <c r="L143" s="50" t="s">
        <v>1608</v>
      </c>
      <c r="M143" s="50" t="s">
        <v>1608</v>
      </c>
      <c r="N143" s="50" t="s">
        <v>1608</v>
      </c>
      <c r="O143" s="18" t="s">
        <v>1608</v>
      </c>
      <c r="P143" s="18" t="s">
        <v>1608</v>
      </c>
      <c r="Q143" s="18" t="s">
        <v>1608</v>
      </c>
    </row>
    <row r="144" spans="3:17" ht="20.100000000000001" customHeight="1">
      <c r="C144" s="136" t="s">
        <v>350</v>
      </c>
      <c r="D144" s="137"/>
      <c r="E144" s="24"/>
      <c r="F144" s="24"/>
      <c r="G144" s="40"/>
      <c r="H144" s="24"/>
      <c r="I144" s="24" t="s">
        <v>57</v>
      </c>
      <c r="J144" s="24" t="s">
        <v>57</v>
      </c>
      <c r="K144" s="24" t="s">
        <v>57</v>
      </c>
      <c r="L144" s="50" t="s">
        <v>1608</v>
      </c>
      <c r="M144" s="50" t="s">
        <v>1608</v>
      </c>
      <c r="N144" s="50" t="s">
        <v>1608</v>
      </c>
      <c r="O144" s="18" t="s">
        <v>1608</v>
      </c>
      <c r="P144" s="18" t="s">
        <v>1608</v>
      </c>
      <c r="Q144" s="18" t="s">
        <v>1608</v>
      </c>
    </row>
    <row r="145" spans="2:17" ht="20.100000000000001" customHeight="1">
      <c r="C145" s="141" t="s">
        <v>47</v>
      </c>
      <c r="D145" s="141"/>
      <c r="E145" s="24"/>
      <c r="F145" s="24"/>
      <c r="G145" s="40"/>
      <c r="H145" s="24"/>
      <c r="I145" s="24"/>
      <c r="J145" s="24"/>
      <c r="K145" s="24"/>
      <c r="L145" s="24"/>
      <c r="M145" s="24"/>
      <c r="N145" s="24"/>
      <c r="O145" s="24"/>
      <c r="P145" s="24"/>
      <c r="Q145" s="24"/>
    </row>
    <row r="146" spans="2:17" ht="20.100000000000001" customHeight="1">
      <c r="C146" s="141" t="s">
        <v>33</v>
      </c>
      <c r="D146" s="141"/>
      <c r="E146" s="24"/>
      <c r="F146" s="24"/>
      <c r="G146" s="40"/>
      <c r="H146" s="24"/>
      <c r="I146" s="24"/>
      <c r="J146" s="24"/>
      <c r="K146" s="24"/>
      <c r="L146" s="24"/>
      <c r="M146" s="24"/>
      <c r="N146" s="24"/>
      <c r="O146" s="24"/>
      <c r="P146" s="24"/>
      <c r="Q146" s="24"/>
    </row>
    <row r="148" spans="2:17" ht="20.100000000000001" customHeight="1">
      <c r="C148" s="4" t="s">
        <v>2</v>
      </c>
      <c r="D148" s="5" t="s">
        <v>54</v>
      </c>
      <c r="E148" s="1"/>
      <c r="G148" s="35"/>
    </row>
    <row r="149" spans="2:17" ht="20.100000000000001" customHeight="1">
      <c r="C149" s="4" t="s">
        <v>5</v>
      </c>
      <c r="D149" s="16" t="s">
        <v>1628</v>
      </c>
      <c r="E149" s="1"/>
      <c r="G149" s="35"/>
    </row>
    <row r="150" spans="2:17" ht="20.100000000000001" customHeight="1">
      <c r="C150" s="4" t="s">
        <v>7</v>
      </c>
      <c r="D150" s="5">
        <v>45</v>
      </c>
      <c r="E150" s="1"/>
      <c r="G150" s="35"/>
    </row>
    <row r="151" spans="2:17" ht="20.100000000000001" customHeight="1">
      <c r="C151" s="4" t="s">
        <v>12</v>
      </c>
      <c r="D151" s="5" t="s">
        <v>311</v>
      </c>
      <c r="E151" s="1"/>
      <c r="G151" s="35"/>
    </row>
    <row r="152" spans="2:17" ht="20.100000000000001" customHeight="1">
      <c r="C152" s="4" t="s">
        <v>13</v>
      </c>
      <c r="D152" s="7" t="s">
        <v>701</v>
      </c>
      <c r="E152" s="1"/>
      <c r="G152" s="35"/>
    </row>
    <row r="153" spans="2:17" ht="20.100000000000001" customHeight="1">
      <c r="C153" s="8" t="s">
        <v>51</v>
      </c>
      <c r="D153" s="32">
        <v>6.1999999999999998E-3</v>
      </c>
      <c r="E153" s="1"/>
      <c r="G153" s="35"/>
    </row>
    <row r="154" spans="2:17" ht="20.100000000000001" customHeight="1">
      <c r="C154" s="8" t="s">
        <v>50</v>
      </c>
      <c r="D154" s="32" t="s">
        <v>310</v>
      </c>
      <c r="E154" s="1"/>
      <c r="G154" s="35"/>
    </row>
    <row r="155" spans="2:17" ht="20.100000000000001" customHeight="1">
      <c r="C155" s="51" t="s">
        <v>93</v>
      </c>
      <c r="D155" s="34" t="s">
        <v>310</v>
      </c>
      <c r="E155" s="1"/>
      <c r="G155" s="35"/>
    </row>
    <row r="156" spans="2:17" ht="20.100000000000001" customHeight="1">
      <c r="C156" s="42" t="s">
        <v>107</v>
      </c>
      <c r="D156" s="32" t="s">
        <v>310</v>
      </c>
      <c r="G156" s="35"/>
    </row>
    <row r="157" spans="2:17" s="10" customFormat="1" ht="20.100000000000001" customHeight="1">
      <c r="B157" s="9"/>
      <c r="F157" s="147" t="s">
        <v>3</v>
      </c>
      <c r="G157" s="148"/>
      <c r="H157" s="149"/>
      <c r="I157" s="146" t="s">
        <v>4</v>
      </c>
      <c r="J157" s="146"/>
      <c r="K157" s="146"/>
      <c r="L157" s="146" t="s">
        <v>49</v>
      </c>
      <c r="M157" s="146"/>
      <c r="N157" s="146"/>
      <c r="O157" s="146" t="s">
        <v>48</v>
      </c>
      <c r="P157" s="146"/>
      <c r="Q157" s="146"/>
    </row>
    <row r="158" spans="2:17" s="10" customFormat="1" ht="20.100000000000001" customHeight="1">
      <c r="B158" s="9"/>
      <c r="F158" s="147" t="s">
        <v>6</v>
      </c>
      <c r="G158" s="148"/>
      <c r="H158" s="149"/>
      <c r="I158" s="150" t="s">
        <v>26</v>
      </c>
      <c r="J158" s="150"/>
      <c r="K158" s="150"/>
      <c r="L158" s="150" t="s">
        <v>26</v>
      </c>
      <c r="M158" s="150"/>
      <c r="N158" s="150"/>
      <c r="O158" s="150" t="s">
        <v>26</v>
      </c>
      <c r="P158" s="150"/>
      <c r="Q158" s="150"/>
    </row>
    <row r="159" spans="2:17" s="13" customFormat="1" ht="20.100000000000001" customHeight="1">
      <c r="B159" s="11"/>
      <c r="C159" s="151" t="s">
        <v>14</v>
      </c>
      <c r="D159" s="152"/>
      <c r="E159" s="28" t="s">
        <v>17</v>
      </c>
      <c r="F159" s="28" t="s">
        <v>8</v>
      </c>
      <c r="G159" s="36" t="s">
        <v>18</v>
      </c>
      <c r="H159" s="28" t="s">
        <v>19</v>
      </c>
      <c r="I159" s="28" t="s">
        <v>9</v>
      </c>
      <c r="J159" s="28" t="s">
        <v>10</v>
      </c>
      <c r="K159" s="28" t="s">
        <v>11</v>
      </c>
      <c r="L159" s="28" t="s">
        <v>9</v>
      </c>
      <c r="M159" s="28" t="s">
        <v>10</v>
      </c>
      <c r="N159" s="28" t="s">
        <v>11</v>
      </c>
      <c r="O159" s="28" t="s">
        <v>9</v>
      </c>
      <c r="P159" s="28" t="s">
        <v>10</v>
      </c>
      <c r="Q159" s="28" t="s">
        <v>11</v>
      </c>
    </row>
    <row r="160" spans="2:17" ht="147.75" customHeight="1">
      <c r="C160" s="134" t="s">
        <v>1660</v>
      </c>
      <c r="D160" s="135"/>
      <c r="E160" s="14" t="s">
        <v>1661</v>
      </c>
      <c r="F160" s="18">
        <v>17850</v>
      </c>
      <c r="G160" s="37">
        <v>34</v>
      </c>
      <c r="H160" s="18">
        <v>11654</v>
      </c>
      <c r="I160" s="50">
        <v>228.36</v>
      </c>
      <c r="J160" s="50">
        <v>182.21</v>
      </c>
      <c r="K160" s="50">
        <v>154.84</v>
      </c>
      <c r="L160" s="50" t="s">
        <v>1608</v>
      </c>
      <c r="M160" s="50" t="s">
        <v>1608</v>
      </c>
      <c r="N160" s="50" t="s">
        <v>1608</v>
      </c>
      <c r="O160" s="50" t="s">
        <v>1608</v>
      </c>
      <c r="P160" s="50" t="s">
        <v>1608</v>
      </c>
      <c r="Q160" s="50" t="s">
        <v>1608</v>
      </c>
    </row>
    <row r="161" spans="2:17" ht="20.100000000000001" customHeight="1">
      <c r="B161" s="15"/>
      <c r="C161" s="153" t="s">
        <v>1662</v>
      </c>
      <c r="D161" s="153"/>
      <c r="E161" s="153"/>
      <c r="F161" s="153"/>
      <c r="G161" s="153"/>
      <c r="H161" s="153"/>
      <c r="I161" s="153"/>
      <c r="J161" s="153"/>
      <c r="K161" s="153"/>
    </row>
    <row r="162" spans="2:17" ht="20.100000000000001" customHeight="1">
      <c r="C162" s="144" t="s">
        <v>70</v>
      </c>
      <c r="D162" s="145"/>
      <c r="E162" s="14"/>
      <c r="F162" s="18"/>
      <c r="G162" s="37"/>
      <c r="H162" s="18"/>
      <c r="I162" s="18"/>
      <c r="J162" s="18"/>
      <c r="K162" s="18"/>
      <c r="L162" s="18"/>
      <c r="M162" s="18"/>
      <c r="N162" s="18"/>
      <c r="O162" s="18"/>
      <c r="P162" s="18"/>
      <c r="Q162" s="18"/>
    </row>
    <row r="163" spans="2:17" ht="20.100000000000001" customHeight="1">
      <c r="C163" s="138" t="s">
        <v>146</v>
      </c>
      <c r="D163" s="139"/>
      <c r="E163" s="14" t="s">
        <v>150</v>
      </c>
      <c r="F163" s="18">
        <v>2995</v>
      </c>
      <c r="G163" s="37">
        <v>44</v>
      </c>
      <c r="H163" s="18">
        <v>1650</v>
      </c>
      <c r="I163" s="50">
        <v>42.16</v>
      </c>
      <c r="J163" s="50">
        <v>34.44</v>
      </c>
      <c r="K163" s="50">
        <v>29.26</v>
      </c>
      <c r="L163" s="50" t="s">
        <v>1608</v>
      </c>
      <c r="M163" s="50" t="s">
        <v>1608</v>
      </c>
      <c r="N163" s="50" t="s">
        <v>1608</v>
      </c>
      <c r="O163" s="50" t="s">
        <v>1608</v>
      </c>
      <c r="P163" s="50" t="s">
        <v>1608</v>
      </c>
      <c r="Q163" s="50" t="s">
        <v>1608</v>
      </c>
    </row>
    <row r="164" spans="2:17" ht="20.100000000000001" customHeight="1">
      <c r="C164" s="138" t="s">
        <v>149</v>
      </c>
      <c r="D164" s="139"/>
      <c r="E164" s="14" t="s">
        <v>151</v>
      </c>
      <c r="F164" s="18">
        <v>4995</v>
      </c>
      <c r="G164" s="37">
        <v>35</v>
      </c>
      <c r="H164" s="18">
        <v>3199</v>
      </c>
      <c r="I164" s="50">
        <v>70.430000000000007</v>
      </c>
      <c r="J164" s="50">
        <v>56.19</v>
      </c>
      <c r="K164" s="50">
        <v>47.75</v>
      </c>
      <c r="L164" s="50" t="s">
        <v>1608</v>
      </c>
      <c r="M164" s="50" t="s">
        <v>1608</v>
      </c>
      <c r="N164" s="50" t="s">
        <v>1608</v>
      </c>
      <c r="O164" s="50" t="s">
        <v>1608</v>
      </c>
      <c r="P164" s="50" t="s">
        <v>1608</v>
      </c>
      <c r="Q164" s="50" t="s">
        <v>1608</v>
      </c>
    </row>
    <row r="165" spans="2:17" ht="20.100000000000001" customHeight="1">
      <c r="C165" s="138" t="s">
        <v>312</v>
      </c>
      <c r="D165" s="139"/>
      <c r="E165" s="14" t="s">
        <v>152</v>
      </c>
      <c r="F165" s="18">
        <v>999</v>
      </c>
      <c r="G165" s="37">
        <v>15</v>
      </c>
      <c r="H165" s="18">
        <v>849</v>
      </c>
      <c r="I165" s="50">
        <v>19.809999999999999</v>
      </c>
      <c r="J165" s="50">
        <v>15.81</v>
      </c>
      <c r="K165" s="50">
        <v>13.44</v>
      </c>
      <c r="L165" s="50" t="s">
        <v>1608</v>
      </c>
      <c r="M165" s="50" t="s">
        <v>1608</v>
      </c>
      <c r="N165" s="50" t="s">
        <v>1608</v>
      </c>
      <c r="O165" s="50" t="s">
        <v>1608</v>
      </c>
      <c r="P165" s="50" t="s">
        <v>1608</v>
      </c>
      <c r="Q165" s="50" t="s">
        <v>1608</v>
      </c>
    </row>
    <row r="166" spans="2:17" ht="20.100000000000001" customHeight="1">
      <c r="C166" s="138" t="s">
        <v>148</v>
      </c>
      <c r="D166" s="139"/>
      <c r="E166" s="14" t="s">
        <v>153</v>
      </c>
      <c r="F166" s="18">
        <v>2500</v>
      </c>
      <c r="G166" s="37">
        <v>58</v>
      </c>
      <c r="H166" s="18">
        <v>1050</v>
      </c>
      <c r="I166" s="50">
        <v>27.16</v>
      </c>
      <c r="J166" s="50">
        <v>21.67</v>
      </c>
      <c r="K166" s="50">
        <v>18.420000000000002</v>
      </c>
      <c r="L166" s="50" t="s">
        <v>1608</v>
      </c>
      <c r="M166" s="50" t="s">
        <v>1608</v>
      </c>
      <c r="N166" s="50" t="s">
        <v>1608</v>
      </c>
      <c r="O166" s="50" t="s">
        <v>1608</v>
      </c>
      <c r="P166" s="50" t="s">
        <v>1608</v>
      </c>
      <c r="Q166" s="50" t="s">
        <v>1608</v>
      </c>
    </row>
    <row r="167" spans="2:17" ht="20.100000000000001" customHeight="1">
      <c r="C167" s="144" t="s">
        <v>70</v>
      </c>
      <c r="D167" s="145"/>
      <c r="E167" s="14"/>
      <c r="F167" s="18"/>
      <c r="G167" s="37"/>
      <c r="H167" s="18"/>
      <c r="I167" s="18"/>
      <c r="J167" s="18"/>
      <c r="K167" s="18"/>
      <c r="L167" s="18"/>
      <c r="M167" s="18"/>
      <c r="N167" s="18"/>
      <c r="O167" s="18"/>
      <c r="P167" s="18"/>
      <c r="Q167" s="18"/>
    </row>
    <row r="168" spans="2:17" ht="20.100000000000001" customHeight="1">
      <c r="C168" s="138" t="s">
        <v>155</v>
      </c>
      <c r="D168" s="139"/>
      <c r="E168" s="14" t="s">
        <v>156</v>
      </c>
      <c r="F168" s="18">
        <v>99</v>
      </c>
      <c r="G168" s="37">
        <v>0</v>
      </c>
      <c r="H168" s="18">
        <v>99</v>
      </c>
      <c r="I168" s="50">
        <v>3.63</v>
      </c>
      <c r="J168" s="50">
        <v>2.91</v>
      </c>
      <c r="K168" s="50">
        <v>2.46</v>
      </c>
      <c r="L168" s="50" t="s">
        <v>1608</v>
      </c>
      <c r="M168" s="50" t="s">
        <v>1608</v>
      </c>
      <c r="N168" s="50" t="s">
        <v>1608</v>
      </c>
      <c r="O168" s="50" t="s">
        <v>1608</v>
      </c>
      <c r="P168" s="50" t="s">
        <v>1608</v>
      </c>
      <c r="Q168" s="50" t="s">
        <v>1608</v>
      </c>
    </row>
    <row r="169" spans="2:17" ht="20.100000000000001" customHeight="1">
      <c r="C169" s="138" t="s">
        <v>1617</v>
      </c>
      <c r="D169" s="139"/>
      <c r="E169" s="14" t="s">
        <v>1616</v>
      </c>
      <c r="F169" s="18">
        <v>279</v>
      </c>
      <c r="G169" s="37">
        <v>13</v>
      </c>
      <c r="H169" s="18">
        <v>240</v>
      </c>
      <c r="I169" s="50">
        <v>8.0399999999999991</v>
      </c>
      <c r="J169" s="50">
        <v>6.41</v>
      </c>
      <c r="K169" s="50">
        <v>5.45</v>
      </c>
      <c r="L169" s="50" t="s">
        <v>1608</v>
      </c>
      <c r="M169" s="50" t="s">
        <v>1608</v>
      </c>
      <c r="N169" s="50" t="s">
        <v>1608</v>
      </c>
      <c r="O169" s="50" t="s">
        <v>1608</v>
      </c>
      <c r="P169" s="50" t="s">
        <v>1608</v>
      </c>
      <c r="Q169" s="50" t="s">
        <v>1608</v>
      </c>
    </row>
    <row r="170" spans="2:17" ht="20.100000000000001" customHeight="1">
      <c r="C170" s="138" t="s">
        <v>154</v>
      </c>
      <c r="D170" s="139"/>
      <c r="E170" s="14" t="s">
        <v>157</v>
      </c>
      <c r="F170" s="18">
        <v>299</v>
      </c>
      <c r="G170" s="37">
        <v>16</v>
      </c>
      <c r="H170" s="18">
        <v>249</v>
      </c>
      <c r="I170" s="50">
        <v>9.14</v>
      </c>
      <c r="J170" s="50">
        <v>7.3</v>
      </c>
      <c r="K170" s="50">
        <v>6.2</v>
      </c>
      <c r="L170" s="50" t="s">
        <v>1608</v>
      </c>
      <c r="M170" s="50" t="s">
        <v>1608</v>
      </c>
      <c r="N170" s="50" t="s">
        <v>1608</v>
      </c>
      <c r="O170" s="50" t="s">
        <v>1608</v>
      </c>
      <c r="P170" s="50" t="s">
        <v>1608</v>
      </c>
      <c r="Q170" s="50" t="s">
        <v>1608</v>
      </c>
    </row>
    <row r="171" spans="2:17" ht="20.100000000000001" customHeight="1">
      <c r="C171" s="144" t="s">
        <v>76</v>
      </c>
      <c r="D171" s="145"/>
      <c r="E171" s="14"/>
      <c r="F171" s="18"/>
      <c r="G171" s="37"/>
      <c r="H171" s="18"/>
      <c r="I171" s="18"/>
      <c r="J171" s="18"/>
      <c r="K171" s="18"/>
      <c r="L171" s="18"/>
      <c r="M171" s="18"/>
      <c r="N171" s="18"/>
      <c r="O171" s="18"/>
      <c r="P171" s="18"/>
      <c r="Q171" s="18"/>
    </row>
    <row r="172" spans="2:17" ht="20.100000000000001" customHeight="1">
      <c r="C172" s="138" t="s">
        <v>172</v>
      </c>
      <c r="D172" s="139"/>
      <c r="E172" s="14" t="s">
        <v>173</v>
      </c>
      <c r="F172" s="18">
        <v>699</v>
      </c>
      <c r="G172" s="37">
        <v>30</v>
      </c>
      <c r="H172" s="18">
        <v>489</v>
      </c>
      <c r="I172" s="50">
        <v>17.940000000000001</v>
      </c>
      <c r="J172" s="50">
        <v>14.32</v>
      </c>
      <c r="K172" s="50">
        <v>12.17</v>
      </c>
      <c r="L172" s="50" t="s">
        <v>1608</v>
      </c>
      <c r="M172" s="50" t="s">
        <v>1608</v>
      </c>
      <c r="N172" s="50" t="s">
        <v>1608</v>
      </c>
      <c r="O172" s="50" t="s">
        <v>1608</v>
      </c>
      <c r="P172" s="50" t="s">
        <v>1608</v>
      </c>
      <c r="Q172" s="50" t="s">
        <v>1608</v>
      </c>
    </row>
    <row r="173" spans="2:17" ht="20.100000000000001" customHeight="1">
      <c r="C173" s="138" t="s">
        <v>166</v>
      </c>
      <c r="D173" s="139"/>
      <c r="E173" s="14" t="s">
        <v>174</v>
      </c>
      <c r="F173" s="18">
        <v>2600</v>
      </c>
      <c r="G173" s="37">
        <v>0</v>
      </c>
      <c r="H173" s="18">
        <v>2600</v>
      </c>
      <c r="I173" s="50">
        <v>95.42</v>
      </c>
      <c r="J173" s="50">
        <v>76.14</v>
      </c>
      <c r="K173" s="50">
        <v>64.7</v>
      </c>
      <c r="L173" s="50" t="s">
        <v>1608</v>
      </c>
      <c r="M173" s="50" t="s">
        <v>1608</v>
      </c>
      <c r="N173" s="50" t="s">
        <v>1608</v>
      </c>
      <c r="O173" s="50" t="s">
        <v>1608</v>
      </c>
      <c r="P173" s="50" t="s">
        <v>1608</v>
      </c>
      <c r="Q173" s="50" t="s">
        <v>1608</v>
      </c>
    </row>
    <row r="174" spans="2:17" ht="20.100000000000001" customHeight="1">
      <c r="C174" s="138" t="s">
        <v>165</v>
      </c>
      <c r="D174" s="139"/>
      <c r="E174" s="14" t="s">
        <v>181</v>
      </c>
      <c r="F174" s="18">
        <v>341</v>
      </c>
      <c r="G174" s="37">
        <v>12</v>
      </c>
      <c r="H174" s="18">
        <v>299</v>
      </c>
      <c r="I174" s="50">
        <v>10.97</v>
      </c>
      <c r="J174" s="50">
        <v>8.76</v>
      </c>
      <c r="K174" s="50">
        <v>7.43</v>
      </c>
      <c r="L174" s="50" t="s">
        <v>1608</v>
      </c>
      <c r="M174" s="50" t="s">
        <v>1608</v>
      </c>
      <c r="N174" s="50" t="s">
        <v>1608</v>
      </c>
      <c r="O174" s="50" t="s">
        <v>1608</v>
      </c>
      <c r="P174" s="50" t="s">
        <v>1608</v>
      </c>
      <c r="Q174" s="50" t="s">
        <v>1608</v>
      </c>
    </row>
    <row r="175" spans="2:17" ht="20.100000000000001" customHeight="1">
      <c r="C175" s="138" t="s">
        <v>163</v>
      </c>
      <c r="D175" s="139"/>
      <c r="E175" s="14" t="s">
        <v>183</v>
      </c>
      <c r="F175" s="18">
        <v>2200</v>
      </c>
      <c r="G175" s="37">
        <v>32</v>
      </c>
      <c r="H175" s="18">
        <v>1495</v>
      </c>
      <c r="I175" s="50">
        <v>31.16</v>
      </c>
      <c r="J175" s="50">
        <v>24.85</v>
      </c>
      <c r="K175" s="50">
        <v>21.13</v>
      </c>
      <c r="L175" s="50" t="s">
        <v>1608</v>
      </c>
      <c r="M175" s="50" t="s">
        <v>1608</v>
      </c>
      <c r="N175" s="50" t="s">
        <v>1608</v>
      </c>
      <c r="O175" s="50" t="s">
        <v>1608</v>
      </c>
      <c r="P175" s="50" t="s">
        <v>1608</v>
      </c>
      <c r="Q175" s="50" t="s">
        <v>1608</v>
      </c>
    </row>
    <row r="176" spans="2:17" ht="20.100000000000001" customHeight="1">
      <c r="C176" s="138" t="s">
        <v>81</v>
      </c>
      <c r="D176" s="139"/>
      <c r="E176" s="14" t="s">
        <v>180</v>
      </c>
      <c r="F176" s="18">
        <v>579</v>
      </c>
      <c r="G176" s="37">
        <v>17</v>
      </c>
      <c r="H176" s="18">
        <v>479</v>
      </c>
      <c r="I176" s="50">
        <v>18.57</v>
      </c>
      <c r="J176" s="50">
        <v>15.25</v>
      </c>
      <c r="K176" s="50">
        <v>13.27</v>
      </c>
      <c r="L176" s="50" t="s">
        <v>1608</v>
      </c>
      <c r="M176" s="50" t="s">
        <v>1608</v>
      </c>
      <c r="N176" s="50" t="s">
        <v>1608</v>
      </c>
      <c r="O176" s="50" t="s">
        <v>1608</v>
      </c>
      <c r="P176" s="50" t="s">
        <v>1608</v>
      </c>
      <c r="Q176" s="50" t="s">
        <v>1608</v>
      </c>
    </row>
    <row r="177" spans="3:17" ht="20.100000000000001" customHeight="1">
      <c r="C177" s="138" t="s">
        <v>1618</v>
      </c>
      <c r="D177" s="139"/>
      <c r="E177" s="14" t="s">
        <v>1619</v>
      </c>
      <c r="F177" s="18">
        <v>600</v>
      </c>
      <c r="G177" s="37">
        <v>33</v>
      </c>
      <c r="H177" s="18">
        <v>400</v>
      </c>
      <c r="I177" s="50">
        <v>14.68</v>
      </c>
      <c r="J177" s="50">
        <v>11.72</v>
      </c>
      <c r="K177" s="50">
        <v>9.9499999999999993</v>
      </c>
      <c r="L177" s="50" t="s">
        <v>1608</v>
      </c>
      <c r="M177" s="50" t="s">
        <v>1608</v>
      </c>
      <c r="N177" s="50" t="s">
        <v>1608</v>
      </c>
      <c r="O177" s="50" t="s">
        <v>1608</v>
      </c>
      <c r="P177" s="50" t="s">
        <v>1608</v>
      </c>
      <c r="Q177" s="50" t="s">
        <v>1608</v>
      </c>
    </row>
    <row r="178" spans="3:17" ht="20.100000000000001" customHeight="1">
      <c r="C178" s="138" t="s">
        <v>162</v>
      </c>
      <c r="D178" s="139"/>
      <c r="E178" s="14" t="s">
        <v>184</v>
      </c>
      <c r="F178" s="18">
        <v>499</v>
      </c>
      <c r="G178" s="37">
        <v>0</v>
      </c>
      <c r="H178" s="18">
        <v>499</v>
      </c>
      <c r="I178" s="50">
        <v>11.71</v>
      </c>
      <c r="J178" s="50">
        <v>9.33</v>
      </c>
      <c r="K178" s="50">
        <v>7.95</v>
      </c>
      <c r="L178" s="50" t="s">
        <v>1608</v>
      </c>
      <c r="M178" s="50" t="s">
        <v>1608</v>
      </c>
      <c r="N178" s="50" t="s">
        <v>1608</v>
      </c>
      <c r="O178" s="50" t="s">
        <v>1608</v>
      </c>
      <c r="P178" s="50" t="s">
        <v>1608</v>
      </c>
      <c r="Q178" s="50" t="s">
        <v>1608</v>
      </c>
    </row>
    <row r="179" spans="3:17" ht="20.100000000000001" customHeight="1">
      <c r="C179" s="138" t="s">
        <v>83</v>
      </c>
      <c r="D179" s="139"/>
      <c r="E179" s="14" t="s">
        <v>139</v>
      </c>
      <c r="F179" s="18">
        <v>1199</v>
      </c>
      <c r="G179" s="37">
        <v>33</v>
      </c>
      <c r="H179" s="18">
        <v>799</v>
      </c>
      <c r="I179" s="50">
        <v>18.760000000000002</v>
      </c>
      <c r="J179" s="50">
        <v>14.96</v>
      </c>
      <c r="K179" s="50">
        <v>12.72</v>
      </c>
      <c r="L179" s="50" t="s">
        <v>1608</v>
      </c>
      <c r="M179" s="50" t="s">
        <v>1608</v>
      </c>
      <c r="N179" s="50" t="s">
        <v>1608</v>
      </c>
      <c r="O179" s="50" t="s">
        <v>1608</v>
      </c>
      <c r="P179" s="50" t="s">
        <v>1608</v>
      </c>
      <c r="Q179" s="50" t="s">
        <v>1608</v>
      </c>
    </row>
    <row r="180" spans="3:17" ht="20.100000000000001" customHeight="1">
      <c r="C180" s="138" t="s">
        <v>84</v>
      </c>
      <c r="D180" s="139"/>
      <c r="E180" s="14" t="s">
        <v>185</v>
      </c>
      <c r="F180" s="18">
        <v>795</v>
      </c>
      <c r="G180" s="37">
        <v>37</v>
      </c>
      <c r="H180" s="18">
        <v>495</v>
      </c>
      <c r="I180" s="50">
        <v>5.87</v>
      </c>
      <c r="J180" s="50">
        <v>4.68</v>
      </c>
      <c r="K180" s="50">
        <v>3.99</v>
      </c>
      <c r="L180" s="50" t="s">
        <v>1608</v>
      </c>
      <c r="M180" s="50" t="s">
        <v>1608</v>
      </c>
      <c r="N180" s="50" t="s">
        <v>1608</v>
      </c>
      <c r="O180" s="50" t="s">
        <v>1608</v>
      </c>
      <c r="P180" s="50" t="s">
        <v>1608</v>
      </c>
      <c r="Q180" s="50" t="s">
        <v>1608</v>
      </c>
    </row>
    <row r="181" spans="3:17" ht="20.100000000000001" customHeight="1">
      <c r="C181" s="138" t="s">
        <v>161</v>
      </c>
      <c r="D181" s="139"/>
      <c r="E181" s="14" t="s">
        <v>186</v>
      </c>
      <c r="F181" s="18">
        <v>175</v>
      </c>
      <c r="G181" s="37">
        <v>0</v>
      </c>
      <c r="H181" s="18">
        <v>175</v>
      </c>
      <c r="I181" s="50">
        <v>4.12</v>
      </c>
      <c r="J181" s="50">
        <v>3.29</v>
      </c>
      <c r="K181" s="50">
        <v>2.78</v>
      </c>
      <c r="L181" s="50" t="s">
        <v>1608</v>
      </c>
      <c r="M181" s="50" t="s">
        <v>1608</v>
      </c>
      <c r="N181" s="50" t="s">
        <v>1608</v>
      </c>
      <c r="O181" s="50" t="s">
        <v>1608</v>
      </c>
      <c r="P181" s="50" t="s">
        <v>1608</v>
      </c>
      <c r="Q181" s="50" t="s">
        <v>1608</v>
      </c>
    </row>
    <row r="182" spans="3:17" ht="20.100000000000001" customHeight="1">
      <c r="C182" s="138" t="s">
        <v>1663</v>
      </c>
      <c r="D182" s="139"/>
      <c r="E182" s="14" t="s">
        <v>1664</v>
      </c>
      <c r="F182" s="18">
        <v>99</v>
      </c>
      <c r="G182" s="37">
        <v>0</v>
      </c>
      <c r="H182" s="18">
        <v>99</v>
      </c>
      <c r="I182" s="50">
        <v>3.63</v>
      </c>
      <c r="J182" s="50">
        <v>2.91</v>
      </c>
      <c r="K182" s="50">
        <v>2.46</v>
      </c>
      <c r="L182" s="50" t="s">
        <v>1608</v>
      </c>
      <c r="M182" s="50" t="s">
        <v>1608</v>
      </c>
      <c r="N182" s="50" t="s">
        <v>1608</v>
      </c>
      <c r="O182" s="50" t="s">
        <v>1608</v>
      </c>
      <c r="P182" s="50" t="s">
        <v>1608</v>
      </c>
      <c r="Q182" s="50" t="s">
        <v>1608</v>
      </c>
    </row>
    <row r="183" spans="3:17" ht="20.100000000000001" customHeight="1">
      <c r="C183" s="138" t="s">
        <v>159</v>
      </c>
      <c r="D183" s="139"/>
      <c r="E183" s="14" t="s">
        <v>188</v>
      </c>
      <c r="F183" s="18">
        <v>299</v>
      </c>
      <c r="G183" s="37">
        <v>0</v>
      </c>
      <c r="H183" s="18">
        <v>299</v>
      </c>
      <c r="I183" s="50">
        <v>10.97</v>
      </c>
      <c r="J183" s="50">
        <v>8.76</v>
      </c>
      <c r="K183" s="50">
        <v>7.43</v>
      </c>
      <c r="L183" s="50" t="s">
        <v>1608</v>
      </c>
      <c r="M183" s="50" t="s">
        <v>1608</v>
      </c>
      <c r="N183" s="50" t="s">
        <v>1608</v>
      </c>
      <c r="O183" s="50" t="s">
        <v>1608</v>
      </c>
      <c r="P183" s="50" t="s">
        <v>1608</v>
      </c>
      <c r="Q183" s="50" t="s">
        <v>1608</v>
      </c>
    </row>
    <row r="184" spans="3:17" ht="20.100000000000001" customHeight="1">
      <c r="C184" s="138" t="s">
        <v>85</v>
      </c>
      <c r="D184" s="139"/>
      <c r="E184" s="14" t="s">
        <v>141</v>
      </c>
      <c r="F184" s="18">
        <v>299</v>
      </c>
      <c r="G184" s="37">
        <v>0</v>
      </c>
      <c r="H184" s="18">
        <v>299</v>
      </c>
      <c r="I184" s="50">
        <v>7.01</v>
      </c>
      <c r="J184" s="50">
        <v>5.6</v>
      </c>
      <c r="K184" s="50">
        <v>4.76</v>
      </c>
      <c r="L184" s="50" t="s">
        <v>1608</v>
      </c>
      <c r="M184" s="50" t="s">
        <v>1608</v>
      </c>
      <c r="N184" s="50" t="s">
        <v>1608</v>
      </c>
      <c r="O184" s="50" t="s">
        <v>1608</v>
      </c>
      <c r="P184" s="50" t="s">
        <v>1608</v>
      </c>
      <c r="Q184" s="50" t="s">
        <v>1608</v>
      </c>
    </row>
    <row r="185" spans="3:17" ht="20.100000000000001" customHeight="1">
      <c r="C185" s="138" t="s">
        <v>158</v>
      </c>
      <c r="D185" s="139"/>
      <c r="E185" s="14" t="s">
        <v>189</v>
      </c>
      <c r="F185" s="18">
        <v>139</v>
      </c>
      <c r="G185" s="37">
        <v>0</v>
      </c>
      <c r="H185" s="18">
        <v>139</v>
      </c>
      <c r="I185" s="50">
        <v>5.84</v>
      </c>
      <c r="J185" s="50">
        <v>4.6500000000000004</v>
      </c>
      <c r="K185" s="50">
        <v>3.95</v>
      </c>
      <c r="L185" s="50" t="s">
        <v>1608</v>
      </c>
      <c r="M185" s="50" t="s">
        <v>1608</v>
      </c>
      <c r="N185" s="50" t="s">
        <v>1608</v>
      </c>
      <c r="O185" s="50" t="s">
        <v>1608</v>
      </c>
      <c r="P185" s="50" t="s">
        <v>1608</v>
      </c>
      <c r="Q185" s="50" t="s">
        <v>1608</v>
      </c>
    </row>
    <row r="186" spans="3:17" ht="20.100000000000001" customHeight="1">
      <c r="C186" s="140" t="s">
        <v>21</v>
      </c>
      <c r="D186" s="140"/>
      <c r="E186" s="140"/>
      <c r="F186" s="140"/>
      <c r="G186" s="140"/>
      <c r="H186" s="140"/>
      <c r="I186" s="140"/>
      <c r="J186" s="140"/>
      <c r="K186" s="140"/>
    </row>
    <row r="187" spans="3:17" ht="20.100000000000001" customHeight="1">
      <c r="C187" s="138" t="s">
        <v>142</v>
      </c>
      <c r="D187" s="139"/>
      <c r="E187" s="14" t="s">
        <v>143</v>
      </c>
      <c r="F187" s="18">
        <v>1095</v>
      </c>
      <c r="G187" s="37">
        <v>18</v>
      </c>
      <c r="H187" s="18">
        <v>895</v>
      </c>
      <c r="I187" s="50">
        <v>14.05</v>
      </c>
      <c r="J187" s="50">
        <v>11.22</v>
      </c>
      <c r="K187" s="50">
        <v>9.5299999999999994</v>
      </c>
      <c r="L187" s="50" t="s">
        <v>1608</v>
      </c>
      <c r="M187" s="50" t="s">
        <v>1608</v>
      </c>
      <c r="N187" s="50" t="s">
        <v>1608</v>
      </c>
      <c r="O187" s="50" t="s">
        <v>1608</v>
      </c>
      <c r="P187" s="50" t="s">
        <v>1608</v>
      </c>
      <c r="Q187" s="50" t="s">
        <v>1608</v>
      </c>
    </row>
    <row r="188" spans="3:17" ht="20.100000000000001" customHeight="1">
      <c r="C188" s="138" t="s">
        <v>145</v>
      </c>
      <c r="D188" s="139"/>
      <c r="E188" s="14" t="s">
        <v>144</v>
      </c>
      <c r="F188" s="18">
        <v>1399</v>
      </c>
      <c r="G188" s="37">
        <v>0</v>
      </c>
      <c r="H188" s="18">
        <v>1399</v>
      </c>
      <c r="I188" s="50">
        <v>32.85</v>
      </c>
      <c r="J188" s="50">
        <v>26.21</v>
      </c>
      <c r="K188" s="50">
        <v>22.27</v>
      </c>
      <c r="L188" s="50" t="s">
        <v>1608</v>
      </c>
      <c r="M188" s="50" t="s">
        <v>1608</v>
      </c>
      <c r="N188" s="50" t="s">
        <v>1608</v>
      </c>
      <c r="O188" s="50" t="s">
        <v>1608</v>
      </c>
      <c r="P188" s="50" t="s">
        <v>1608</v>
      </c>
      <c r="Q188" s="50" t="s">
        <v>1608</v>
      </c>
    </row>
    <row r="189" spans="3:17" ht="20.100000000000001" customHeight="1">
      <c r="C189" s="140" t="s">
        <v>23</v>
      </c>
      <c r="D189" s="140"/>
      <c r="E189" s="140"/>
      <c r="F189" s="140"/>
      <c r="G189" s="140"/>
      <c r="H189" s="140"/>
      <c r="I189" s="140"/>
      <c r="J189" s="140"/>
      <c r="K189" s="140"/>
    </row>
    <row r="190" spans="3:17" ht="20.100000000000001" customHeight="1">
      <c r="C190" s="138"/>
      <c r="D190" s="139"/>
      <c r="E190" s="14"/>
      <c r="F190" s="18"/>
      <c r="G190" s="37"/>
      <c r="H190" s="18"/>
      <c r="I190" s="18"/>
      <c r="J190" s="18"/>
      <c r="K190" s="18"/>
      <c r="L190" s="18"/>
      <c r="M190" s="18"/>
      <c r="N190" s="18"/>
      <c r="O190" s="18"/>
      <c r="P190" s="18"/>
      <c r="Q190" s="18"/>
    </row>
    <row r="191" spans="3:17" ht="20.100000000000001" customHeight="1">
      <c r="C191" s="140" t="s">
        <v>22</v>
      </c>
      <c r="D191" s="140"/>
      <c r="E191" s="140"/>
      <c r="F191" s="140"/>
      <c r="G191" s="140"/>
      <c r="H191" s="140"/>
      <c r="I191" s="140"/>
      <c r="J191" s="140"/>
      <c r="K191" s="140"/>
    </row>
    <row r="192" spans="3:17" ht="20.100000000000001" customHeight="1">
      <c r="C192" s="138"/>
      <c r="D192" s="139"/>
      <c r="E192" s="14"/>
      <c r="F192" s="18"/>
      <c r="G192" s="37"/>
      <c r="H192" s="18"/>
      <c r="I192" s="18"/>
      <c r="J192" s="18"/>
      <c r="K192" s="18"/>
      <c r="L192" s="18"/>
      <c r="M192" s="18"/>
      <c r="N192" s="18"/>
      <c r="O192" s="18"/>
      <c r="P192" s="18"/>
      <c r="Q192" s="18"/>
    </row>
    <row r="193" spans="3:17" ht="20.100000000000001" customHeight="1">
      <c r="C193" s="140" t="s">
        <v>34</v>
      </c>
      <c r="D193" s="140"/>
      <c r="E193" s="140"/>
      <c r="F193" s="140"/>
      <c r="G193" s="140"/>
      <c r="H193" s="140"/>
      <c r="I193" s="140"/>
      <c r="J193" s="140"/>
      <c r="K193" s="137"/>
    </row>
    <row r="194" spans="3:17" ht="20.100000000000001" customHeight="1">
      <c r="C194" s="138" t="s">
        <v>190</v>
      </c>
      <c r="D194" s="139"/>
      <c r="E194" s="14"/>
      <c r="F194" s="18"/>
      <c r="G194" s="37"/>
      <c r="H194" s="18"/>
      <c r="I194" s="18"/>
      <c r="J194" s="18"/>
      <c r="K194" s="18"/>
      <c r="L194" s="18"/>
      <c r="M194" s="18"/>
      <c r="N194" s="18"/>
      <c r="O194" s="18"/>
      <c r="P194" s="18"/>
      <c r="Q194" s="18"/>
    </row>
    <row r="195" spans="3:17" ht="20.100000000000001" customHeight="1">
      <c r="C195" s="3" t="s">
        <v>16</v>
      </c>
      <c r="F195" s="19"/>
      <c r="G195" s="38"/>
      <c r="H195" s="19"/>
      <c r="I195" s="19"/>
      <c r="J195" s="19"/>
      <c r="K195" s="19"/>
    </row>
    <row r="196" spans="3:17" ht="20.100000000000001" customHeight="1">
      <c r="C196" s="142" t="s">
        <v>28</v>
      </c>
      <c r="D196" s="143"/>
      <c r="E196" s="26" t="s">
        <v>311</v>
      </c>
      <c r="F196" s="20" t="s">
        <v>119</v>
      </c>
      <c r="G196" s="39">
        <v>0</v>
      </c>
      <c r="H196" s="21" t="s">
        <v>119</v>
      </c>
      <c r="I196" s="18"/>
      <c r="J196" s="18"/>
      <c r="K196" s="18"/>
      <c r="L196" s="18"/>
      <c r="M196" s="18"/>
      <c r="N196" s="18"/>
      <c r="O196" s="18"/>
      <c r="P196" s="18"/>
      <c r="Q196" s="18"/>
    </row>
    <row r="197" spans="3:17" ht="20.100000000000001" customHeight="1">
      <c r="C197" s="142" t="s">
        <v>32</v>
      </c>
      <c r="D197" s="143"/>
      <c r="E197" s="26" t="s">
        <v>311</v>
      </c>
      <c r="F197" s="20">
        <v>300</v>
      </c>
      <c r="G197" s="39">
        <v>0</v>
      </c>
      <c r="H197" s="21">
        <v>300</v>
      </c>
      <c r="I197" s="18"/>
      <c r="J197" s="18"/>
      <c r="K197" s="18"/>
      <c r="L197" s="18"/>
      <c r="M197" s="18"/>
      <c r="N197" s="18"/>
      <c r="O197" s="18"/>
      <c r="P197" s="18"/>
      <c r="Q197" s="18"/>
    </row>
    <row r="198" spans="3:17" ht="20.100000000000001" customHeight="1">
      <c r="C198" s="136" t="s">
        <v>56</v>
      </c>
      <c r="D198" s="137"/>
      <c r="E198" s="24"/>
      <c r="F198" s="24"/>
      <c r="G198" s="40"/>
      <c r="H198" s="24"/>
      <c r="I198" s="24" t="s">
        <v>57</v>
      </c>
      <c r="J198" s="24" t="s">
        <v>57</v>
      </c>
      <c r="K198" s="24" t="s">
        <v>57</v>
      </c>
      <c r="L198" s="50" t="s">
        <v>1608</v>
      </c>
      <c r="M198" s="50" t="s">
        <v>1608</v>
      </c>
      <c r="N198" s="50" t="s">
        <v>1608</v>
      </c>
      <c r="O198" s="50" t="s">
        <v>1608</v>
      </c>
      <c r="P198" s="50" t="s">
        <v>1608</v>
      </c>
      <c r="Q198" s="50" t="s">
        <v>1608</v>
      </c>
    </row>
    <row r="199" spans="3:17" ht="20.100000000000001" customHeight="1">
      <c r="C199" s="136" t="s">
        <v>193</v>
      </c>
      <c r="D199" s="137"/>
      <c r="E199" s="24"/>
      <c r="F199" s="24"/>
      <c r="G199" s="40"/>
      <c r="H199" s="24"/>
      <c r="I199" s="24" t="s">
        <v>57</v>
      </c>
      <c r="J199" s="24" t="s">
        <v>57</v>
      </c>
      <c r="K199" s="24" t="s">
        <v>57</v>
      </c>
      <c r="L199" s="50" t="s">
        <v>1608</v>
      </c>
      <c r="M199" s="50" t="s">
        <v>1608</v>
      </c>
      <c r="N199" s="50" t="s">
        <v>1608</v>
      </c>
      <c r="O199" s="50" t="s">
        <v>1608</v>
      </c>
      <c r="P199" s="50" t="s">
        <v>1608</v>
      </c>
      <c r="Q199" s="50" t="s">
        <v>1608</v>
      </c>
    </row>
    <row r="200" spans="3:17" ht="20.100000000000001" customHeight="1">
      <c r="C200" s="136" t="s">
        <v>25</v>
      </c>
      <c r="D200" s="137"/>
      <c r="E200" s="24"/>
      <c r="F200" s="24"/>
      <c r="G200" s="40"/>
      <c r="H200" s="24"/>
      <c r="I200" s="24" t="s">
        <v>57</v>
      </c>
      <c r="J200" s="24" t="s">
        <v>57</v>
      </c>
      <c r="K200" s="24" t="s">
        <v>57</v>
      </c>
      <c r="L200" s="50" t="s">
        <v>1608</v>
      </c>
      <c r="M200" s="50" t="s">
        <v>1608</v>
      </c>
      <c r="N200" s="50" t="s">
        <v>1608</v>
      </c>
      <c r="O200" s="50" t="s">
        <v>1608</v>
      </c>
      <c r="P200" s="50" t="s">
        <v>1608</v>
      </c>
      <c r="Q200" s="50" t="s">
        <v>1608</v>
      </c>
    </row>
    <row r="201" spans="3:17" ht="20.100000000000001" customHeight="1">
      <c r="C201" s="141" t="s">
        <v>47</v>
      </c>
      <c r="D201" s="141"/>
      <c r="E201" s="24"/>
      <c r="F201" s="24"/>
      <c r="G201" s="40"/>
      <c r="H201" s="24"/>
      <c r="I201" s="24"/>
      <c r="J201" s="24"/>
      <c r="K201" s="24"/>
      <c r="L201" s="24"/>
      <c r="M201" s="24"/>
      <c r="N201" s="24"/>
      <c r="O201" s="24"/>
      <c r="P201" s="24"/>
      <c r="Q201" s="24"/>
    </row>
    <row r="202" spans="3:17" ht="20.100000000000001" customHeight="1">
      <c r="C202" s="141" t="s">
        <v>33</v>
      </c>
      <c r="D202" s="141"/>
      <c r="E202" s="24"/>
      <c r="F202" s="24"/>
      <c r="G202" s="40"/>
      <c r="H202" s="24"/>
      <c r="I202" s="24"/>
      <c r="J202" s="24"/>
      <c r="K202" s="24"/>
      <c r="L202" s="24"/>
      <c r="M202" s="24"/>
      <c r="N202" s="24"/>
      <c r="O202" s="24"/>
      <c r="P202" s="24"/>
      <c r="Q202" s="24"/>
    </row>
    <row r="204" spans="3:17" ht="20.100000000000001" customHeight="1">
      <c r="C204" s="4" t="s">
        <v>2</v>
      </c>
      <c r="D204" s="5" t="s">
        <v>54</v>
      </c>
      <c r="E204" s="1"/>
      <c r="G204" s="35"/>
    </row>
    <row r="205" spans="3:17" ht="20.100000000000001" customHeight="1">
      <c r="C205" s="4" t="s">
        <v>5</v>
      </c>
      <c r="D205" s="16" t="s">
        <v>518</v>
      </c>
      <c r="E205" s="1"/>
      <c r="G205" s="35"/>
    </row>
    <row r="206" spans="3:17" ht="20.100000000000001" customHeight="1">
      <c r="C206" s="4" t="s">
        <v>7</v>
      </c>
      <c r="D206" s="5">
        <v>35</v>
      </c>
      <c r="E206" s="1"/>
      <c r="G206" s="35"/>
    </row>
    <row r="207" spans="3:17" ht="20.100000000000001" customHeight="1">
      <c r="C207" s="4" t="s">
        <v>12</v>
      </c>
      <c r="D207" s="5">
        <v>35</v>
      </c>
      <c r="E207" s="1"/>
      <c r="G207" s="35"/>
    </row>
    <row r="208" spans="3:17" ht="20.100000000000001" customHeight="1">
      <c r="C208" s="4" t="s">
        <v>13</v>
      </c>
      <c r="D208" s="7" t="s">
        <v>519</v>
      </c>
      <c r="E208" s="1"/>
      <c r="G208" s="35"/>
    </row>
    <row r="209" spans="2:17" ht="20.100000000000001" customHeight="1">
      <c r="C209" s="8" t="s">
        <v>51</v>
      </c>
      <c r="D209" s="32">
        <v>6.6E-3</v>
      </c>
      <c r="E209" s="1"/>
      <c r="G209" s="35"/>
    </row>
    <row r="210" spans="2:17" ht="20.100000000000001" customHeight="1">
      <c r="C210" s="8" t="s">
        <v>50</v>
      </c>
      <c r="D210" s="32">
        <v>4.53E-2</v>
      </c>
      <c r="E210" s="1"/>
      <c r="G210" s="35"/>
    </row>
    <row r="211" spans="2:17" ht="20.100000000000001" customHeight="1">
      <c r="C211" s="51" t="s">
        <v>93</v>
      </c>
      <c r="D211" s="34" t="s">
        <v>310</v>
      </c>
      <c r="E211" s="1"/>
      <c r="G211" s="35"/>
    </row>
    <row r="212" spans="2:17" ht="20.100000000000001" customHeight="1">
      <c r="C212" s="51" t="s">
        <v>92</v>
      </c>
      <c r="D212" s="34" t="s">
        <v>310</v>
      </c>
      <c r="E212" s="1"/>
      <c r="G212" s="35"/>
    </row>
    <row r="213" spans="2:17" ht="20.100000000000001" customHeight="1">
      <c r="C213" s="42" t="s">
        <v>107</v>
      </c>
      <c r="D213" s="32" t="s">
        <v>310</v>
      </c>
      <c r="G213" s="35"/>
    </row>
    <row r="214" spans="2:17" ht="20.100000000000001" customHeight="1">
      <c r="C214" s="42" t="s">
        <v>108</v>
      </c>
      <c r="D214" s="32" t="s">
        <v>310</v>
      </c>
      <c r="G214" s="35"/>
    </row>
    <row r="215" spans="2:17" s="10" customFormat="1" ht="20.100000000000001" customHeight="1">
      <c r="B215" s="9"/>
      <c r="F215" s="147" t="s">
        <v>3</v>
      </c>
      <c r="G215" s="148"/>
      <c r="H215" s="149"/>
      <c r="I215" s="146" t="s">
        <v>4</v>
      </c>
      <c r="J215" s="146"/>
      <c r="K215" s="146"/>
      <c r="L215" s="146" t="s">
        <v>49</v>
      </c>
      <c r="M215" s="146"/>
      <c r="N215" s="146"/>
      <c r="O215" s="146" t="s">
        <v>48</v>
      </c>
      <c r="P215" s="146"/>
      <c r="Q215" s="146"/>
    </row>
    <row r="216" spans="2:17" s="10" customFormat="1" ht="20.100000000000001" customHeight="1">
      <c r="B216" s="9"/>
      <c r="F216" s="147" t="s">
        <v>6</v>
      </c>
      <c r="G216" s="148"/>
      <c r="H216" s="149"/>
      <c r="I216" s="150" t="s">
        <v>26</v>
      </c>
      <c r="J216" s="150"/>
      <c r="K216" s="150"/>
      <c r="L216" s="150" t="s">
        <v>26</v>
      </c>
      <c r="M216" s="150"/>
      <c r="N216" s="150"/>
      <c r="O216" s="150" t="s">
        <v>26</v>
      </c>
      <c r="P216" s="150"/>
      <c r="Q216" s="150"/>
    </row>
    <row r="217" spans="2:17" s="13" customFormat="1" ht="20.100000000000001" customHeight="1">
      <c r="B217" s="11"/>
      <c r="C217" s="151" t="s">
        <v>14</v>
      </c>
      <c r="D217" s="152"/>
      <c r="E217" s="28" t="s">
        <v>17</v>
      </c>
      <c r="F217" s="28" t="s">
        <v>8</v>
      </c>
      <c r="G217" s="36" t="s">
        <v>18</v>
      </c>
      <c r="H217" s="28" t="s">
        <v>19</v>
      </c>
      <c r="I217" s="28" t="s">
        <v>9</v>
      </c>
      <c r="J217" s="28" t="s">
        <v>10</v>
      </c>
      <c r="K217" s="28" t="s">
        <v>11</v>
      </c>
      <c r="L217" s="28" t="s">
        <v>9</v>
      </c>
      <c r="M217" s="28" t="s">
        <v>10</v>
      </c>
      <c r="N217" s="28" t="s">
        <v>11</v>
      </c>
      <c r="O217" s="28" t="s">
        <v>9</v>
      </c>
      <c r="P217" s="28" t="s">
        <v>10</v>
      </c>
      <c r="Q217" s="28" t="s">
        <v>11</v>
      </c>
    </row>
    <row r="218" spans="2:17" ht="150.75" customHeight="1">
      <c r="C218" s="134" t="s">
        <v>520</v>
      </c>
      <c r="D218" s="135"/>
      <c r="E218" s="14" t="s">
        <v>518</v>
      </c>
      <c r="F218" s="18">
        <v>16740</v>
      </c>
      <c r="G218" s="37">
        <v>59</v>
      </c>
      <c r="H218" s="18">
        <v>6719</v>
      </c>
      <c r="I218" s="50">
        <v>158.31</v>
      </c>
      <c r="J218" s="50">
        <v>126.3</v>
      </c>
      <c r="K218" s="50">
        <v>107.34</v>
      </c>
      <c r="L218" s="50" t="s">
        <v>1608</v>
      </c>
      <c r="M218" s="50" t="s">
        <v>1608</v>
      </c>
      <c r="N218" s="50" t="s">
        <v>1608</v>
      </c>
      <c r="O218" s="50" t="s">
        <v>1608</v>
      </c>
      <c r="P218" s="50" t="s">
        <v>1608</v>
      </c>
      <c r="Q218" s="50" t="s">
        <v>1608</v>
      </c>
    </row>
    <row r="219" spans="2:17" ht="20.100000000000001" customHeight="1">
      <c r="B219" s="15"/>
      <c r="C219" s="153" t="s">
        <v>521</v>
      </c>
      <c r="D219" s="153"/>
      <c r="E219" s="153"/>
      <c r="F219" s="153"/>
      <c r="G219" s="153"/>
      <c r="H219" s="153"/>
      <c r="I219" s="153"/>
      <c r="J219" s="153"/>
      <c r="K219" s="153"/>
    </row>
    <row r="220" spans="2:17" ht="20.100000000000001" customHeight="1">
      <c r="C220" s="144" t="s">
        <v>70</v>
      </c>
      <c r="D220" s="145"/>
      <c r="E220" s="14"/>
      <c r="F220" s="18"/>
      <c r="G220" s="37"/>
      <c r="H220" s="18"/>
      <c r="I220" s="18"/>
      <c r="J220" s="18"/>
      <c r="K220" s="18"/>
      <c r="L220" s="18"/>
      <c r="M220" s="18"/>
      <c r="N220" s="18"/>
      <c r="O220" s="18"/>
      <c r="P220" s="18"/>
      <c r="Q220" s="18"/>
    </row>
    <row r="221" spans="2:17" ht="20.100000000000001" customHeight="1">
      <c r="C221" s="138" t="s">
        <v>155</v>
      </c>
      <c r="D221" s="139"/>
      <c r="E221" s="14" t="s">
        <v>156</v>
      </c>
      <c r="F221" s="18">
        <v>99</v>
      </c>
      <c r="G221" s="37">
        <v>0</v>
      </c>
      <c r="H221" s="18">
        <v>99</v>
      </c>
      <c r="I221" s="50">
        <v>3.63</v>
      </c>
      <c r="J221" s="50">
        <v>2.91</v>
      </c>
      <c r="K221" s="50">
        <v>2.46</v>
      </c>
      <c r="L221" s="50" t="s">
        <v>1608</v>
      </c>
      <c r="M221" s="50" t="s">
        <v>1608</v>
      </c>
      <c r="N221" s="50" t="s">
        <v>1608</v>
      </c>
      <c r="O221" s="50" t="s">
        <v>1608</v>
      </c>
      <c r="P221" s="50" t="s">
        <v>1608</v>
      </c>
      <c r="Q221" s="50" t="s">
        <v>1608</v>
      </c>
    </row>
    <row r="222" spans="2:17" ht="20.100000000000001" customHeight="1">
      <c r="C222" s="138" t="s">
        <v>522</v>
      </c>
      <c r="D222" s="139"/>
      <c r="E222" s="14" t="s">
        <v>523</v>
      </c>
      <c r="F222" s="18">
        <v>279</v>
      </c>
      <c r="G222" s="37">
        <v>13</v>
      </c>
      <c r="H222" s="18">
        <v>240</v>
      </c>
      <c r="I222" s="50">
        <v>11.19</v>
      </c>
      <c r="J222" s="50">
        <v>9.56</v>
      </c>
      <c r="K222" s="50">
        <v>8.6</v>
      </c>
      <c r="L222" s="50" t="s">
        <v>1608</v>
      </c>
      <c r="M222" s="50" t="s">
        <v>1608</v>
      </c>
      <c r="N222" s="50" t="s">
        <v>1608</v>
      </c>
      <c r="O222" s="50" t="s">
        <v>1608</v>
      </c>
      <c r="P222" s="50" t="s">
        <v>1608</v>
      </c>
      <c r="Q222" s="50" t="s">
        <v>1608</v>
      </c>
    </row>
    <row r="223" spans="2:17" ht="20.100000000000001" customHeight="1">
      <c r="C223" s="138" t="s">
        <v>154</v>
      </c>
      <c r="D223" s="139"/>
      <c r="E223" s="14" t="s">
        <v>157</v>
      </c>
      <c r="F223" s="18">
        <v>299</v>
      </c>
      <c r="G223" s="37">
        <v>16</v>
      </c>
      <c r="H223" s="18">
        <v>249</v>
      </c>
      <c r="I223" s="50">
        <v>9.14</v>
      </c>
      <c r="J223" s="50">
        <v>7.3</v>
      </c>
      <c r="K223" s="50">
        <v>6.2</v>
      </c>
      <c r="L223" s="50" t="s">
        <v>1608</v>
      </c>
      <c r="M223" s="50" t="s">
        <v>1608</v>
      </c>
      <c r="N223" s="50" t="s">
        <v>1608</v>
      </c>
      <c r="O223" s="50" t="s">
        <v>1608</v>
      </c>
      <c r="P223" s="50" t="s">
        <v>1608</v>
      </c>
      <c r="Q223" s="50" t="s">
        <v>1608</v>
      </c>
    </row>
    <row r="224" spans="2:17" ht="20.100000000000001" customHeight="1">
      <c r="C224" s="144" t="s">
        <v>76</v>
      </c>
      <c r="D224" s="145"/>
      <c r="E224" s="14"/>
      <c r="F224" s="18"/>
      <c r="G224" s="37"/>
      <c r="H224" s="18"/>
      <c r="I224" s="50"/>
      <c r="J224" s="50"/>
      <c r="K224" s="50"/>
      <c r="L224" s="50"/>
      <c r="M224" s="50"/>
      <c r="N224" s="50"/>
      <c r="O224" s="18"/>
      <c r="P224" s="18"/>
      <c r="Q224" s="18"/>
    </row>
    <row r="225" spans="3:17" ht="20.100000000000001" customHeight="1">
      <c r="C225" s="154" t="s">
        <v>528</v>
      </c>
      <c r="D225" s="155"/>
      <c r="E225" s="14" t="s">
        <v>529</v>
      </c>
      <c r="F225" s="18">
        <v>1199</v>
      </c>
      <c r="G225" s="37">
        <v>33</v>
      </c>
      <c r="H225" s="18">
        <v>799</v>
      </c>
      <c r="I225" s="50">
        <v>18.760000000000002</v>
      </c>
      <c r="J225" s="50">
        <v>14.96</v>
      </c>
      <c r="K225" s="50">
        <v>12.72</v>
      </c>
      <c r="L225" s="50" t="s">
        <v>1608</v>
      </c>
      <c r="M225" s="50" t="s">
        <v>1608</v>
      </c>
      <c r="N225" s="50" t="s">
        <v>1608</v>
      </c>
      <c r="O225" s="50" t="s">
        <v>1608</v>
      </c>
      <c r="P225" s="50" t="s">
        <v>1608</v>
      </c>
      <c r="Q225" s="50" t="s">
        <v>1608</v>
      </c>
    </row>
    <row r="226" spans="3:17" ht="20.100000000000001" customHeight="1">
      <c r="C226" s="138" t="s">
        <v>524</v>
      </c>
      <c r="D226" s="139"/>
      <c r="E226" s="14" t="s">
        <v>530</v>
      </c>
      <c r="F226" s="18">
        <v>299</v>
      </c>
      <c r="G226" s="37">
        <v>0</v>
      </c>
      <c r="H226" s="18">
        <v>299</v>
      </c>
      <c r="I226" s="50">
        <v>8.7799999999999994</v>
      </c>
      <c r="J226" s="50">
        <v>7</v>
      </c>
      <c r="K226" s="50">
        <v>5.94</v>
      </c>
      <c r="L226" s="50" t="s">
        <v>1608</v>
      </c>
      <c r="M226" s="50" t="s">
        <v>1608</v>
      </c>
      <c r="N226" s="50" t="s">
        <v>1608</v>
      </c>
      <c r="O226" s="50" t="s">
        <v>1608</v>
      </c>
      <c r="P226" s="50" t="s">
        <v>1608</v>
      </c>
      <c r="Q226" s="50" t="s">
        <v>1608</v>
      </c>
    </row>
    <row r="227" spans="3:17" ht="20.100000000000001" customHeight="1">
      <c r="C227" s="138" t="s">
        <v>525</v>
      </c>
      <c r="D227" s="139"/>
      <c r="E227" s="14" t="s">
        <v>531</v>
      </c>
      <c r="F227" s="18">
        <v>349</v>
      </c>
      <c r="G227" s="37">
        <v>14</v>
      </c>
      <c r="H227" s="18">
        <v>299</v>
      </c>
      <c r="I227" s="50">
        <v>7.01</v>
      </c>
      <c r="J227" s="50">
        <v>5.6</v>
      </c>
      <c r="K227" s="50">
        <v>4.76</v>
      </c>
      <c r="L227" s="50" t="s">
        <v>1608</v>
      </c>
      <c r="M227" s="50" t="s">
        <v>1608</v>
      </c>
      <c r="N227" s="50" t="s">
        <v>1608</v>
      </c>
      <c r="O227" s="50" t="s">
        <v>1608</v>
      </c>
      <c r="P227" s="50" t="s">
        <v>1608</v>
      </c>
      <c r="Q227" s="50" t="s">
        <v>1608</v>
      </c>
    </row>
    <row r="228" spans="3:17" ht="20.100000000000001" customHeight="1">
      <c r="C228" s="138" t="s">
        <v>162</v>
      </c>
      <c r="D228" s="139"/>
      <c r="E228" s="14" t="s">
        <v>184</v>
      </c>
      <c r="F228" s="18">
        <v>499</v>
      </c>
      <c r="G228" s="37">
        <v>0</v>
      </c>
      <c r="H228" s="18">
        <v>499</v>
      </c>
      <c r="I228" s="50">
        <v>11.71</v>
      </c>
      <c r="J228" s="50">
        <v>9.33</v>
      </c>
      <c r="K228" s="50">
        <v>7.95</v>
      </c>
      <c r="L228" s="50" t="s">
        <v>1608</v>
      </c>
      <c r="M228" s="50" t="s">
        <v>1608</v>
      </c>
      <c r="N228" s="50" t="s">
        <v>1608</v>
      </c>
      <c r="O228" s="50" t="s">
        <v>1608</v>
      </c>
      <c r="P228" s="50" t="s">
        <v>1608</v>
      </c>
      <c r="Q228" s="50" t="s">
        <v>1608</v>
      </c>
    </row>
    <row r="229" spans="3:17" ht="20.100000000000001" customHeight="1">
      <c r="C229" s="154" t="s">
        <v>526</v>
      </c>
      <c r="D229" s="155"/>
      <c r="E229" s="14" t="s">
        <v>532</v>
      </c>
      <c r="F229" s="18">
        <v>2500</v>
      </c>
      <c r="G229" s="37">
        <v>58</v>
      </c>
      <c r="H229" s="18">
        <v>1050</v>
      </c>
      <c r="I229" s="50">
        <v>27.16</v>
      </c>
      <c r="J229" s="50">
        <v>21.67</v>
      </c>
      <c r="K229" s="50">
        <v>18.420000000000002</v>
      </c>
      <c r="L229" s="50" t="s">
        <v>1608</v>
      </c>
      <c r="M229" s="50" t="s">
        <v>1608</v>
      </c>
      <c r="N229" s="50" t="s">
        <v>1608</v>
      </c>
      <c r="O229" s="50" t="s">
        <v>1608</v>
      </c>
      <c r="P229" s="50" t="s">
        <v>1608</v>
      </c>
      <c r="Q229" s="50" t="s">
        <v>1608</v>
      </c>
    </row>
    <row r="230" spans="3:17" ht="20.100000000000001" customHeight="1">
      <c r="C230" s="138" t="s">
        <v>161</v>
      </c>
      <c r="D230" s="139"/>
      <c r="E230" s="14" t="s">
        <v>186</v>
      </c>
      <c r="F230" s="18">
        <v>175</v>
      </c>
      <c r="G230" s="37">
        <v>0</v>
      </c>
      <c r="H230" s="18">
        <v>175</v>
      </c>
      <c r="I230" s="50">
        <v>4.12</v>
      </c>
      <c r="J230" s="50">
        <v>3.29</v>
      </c>
      <c r="K230" s="50">
        <v>2.78</v>
      </c>
      <c r="L230" s="50" t="s">
        <v>1608</v>
      </c>
      <c r="M230" s="50" t="s">
        <v>1608</v>
      </c>
      <c r="N230" s="50" t="s">
        <v>1608</v>
      </c>
      <c r="O230" s="50" t="s">
        <v>1608</v>
      </c>
      <c r="P230" s="50" t="s">
        <v>1608</v>
      </c>
      <c r="Q230" s="50" t="s">
        <v>1608</v>
      </c>
    </row>
    <row r="231" spans="3:17" ht="20.100000000000001" customHeight="1">
      <c r="C231" s="138" t="s">
        <v>85</v>
      </c>
      <c r="D231" s="139"/>
      <c r="E231" s="14" t="s">
        <v>141</v>
      </c>
      <c r="F231" s="18">
        <v>299</v>
      </c>
      <c r="G231" s="37">
        <v>0</v>
      </c>
      <c r="H231" s="18">
        <v>299</v>
      </c>
      <c r="I231" s="50">
        <v>7.01</v>
      </c>
      <c r="J231" s="50">
        <v>5.6</v>
      </c>
      <c r="K231" s="50">
        <v>4.76</v>
      </c>
      <c r="L231" s="50" t="s">
        <v>1608</v>
      </c>
      <c r="M231" s="50" t="s">
        <v>1608</v>
      </c>
      <c r="N231" s="50" t="s">
        <v>1608</v>
      </c>
      <c r="O231" s="50" t="s">
        <v>1608</v>
      </c>
      <c r="P231" s="50" t="s">
        <v>1608</v>
      </c>
      <c r="Q231" s="50" t="s">
        <v>1608</v>
      </c>
    </row>
    <row r="232" spans="3:17" ht="20.100000000000001" customHeight="1">
      <c r="C232" s="138" t="s">
        <v>527</v>
      </c>
      <c r="D232" s="139"/>
      <c r="E232" s="14" t="s">
        <v>533</v>
      </c>
      <c r="F232" s="18">
        <v>99</v>
      </c>
      <c r="G232" s="37">
        <v>0</v>
      </c>
      <c r="H232" s="18">
        <v>99</v>
      </c>
      <c r="I232" s="50">
        <v>2.21</v>
      </c>
      <c r="J232" s="50">
        <v>1.75</v>
      </c>
      <c r="K232" s="50">
        <v>1.5</v>
      </c>
      <c r="L232" s="50" t="s">
        <v>1608</v>
      </c>
      <c r="M232" s="50" t="s">
        <v>1608</v>
      </c>
      <c r="N232" s="50" t="s">
        <v>1608</v>
      </c>
      <c r="O232" s="50" t="s">
        <v>1608</v>
      </c>
      <c r="P232" s="50" t="s">
        <v>1608</v>
      </c>
      <c r="Q232" s="50" t="s">
        <v>1608</v>
      </c>
    </row>
    <row r="233" spans="3:17" ht="20.100000000000001" customHeight="1">
      <c r="C233" s="138" t="s">
        <v>534</v>
      </c>
      <c r="D233" s="139"/>
      <c r="E233" s="14" t="s">
        <v>537</v>
      </c>
      <c r="F233" s="18">
        <v>2000</v>
      </c>
      <c r="G233" s="37">
        <v>0</v>
      </c>
      <c r="H233" s="18">
        <v>2000</v>
      </c>
      <c r="I233" s="50" t="s">
        <v>311</v>
      </c>
      <c r="J233" s="50" t="s">
        <v>311</v>
      </c>
      <c r="K233" s="50" t="s">
        <v>311</v>
      </c>
      <c r="L233" s="50" t="s">
        <v>1608</v>
      </c>
      <c r="M233" s="50" t="s">
        <v>1608</v>
      </c>
      <c r="N233" s="50" t="s">
        <v>1608</v>
      </c>
      <c r="O233" s="50" t="s">
        <v>1608</v>
      </c>
      <c r="P233" s="50" t="s">
        <v>1608</v>
      </c>
      <c r="Q233" s="50" t="s">
        <v>1608</v>
      </c>
    </row>
    <row r="234" spans="3:17" ht="20.100000000000001" customHeight="1">
      <c r="C234" s="138" t="s">
        <v>536</v>
      </c>
      <c r="D234" s="139"/>
      <c r="E234" s="14" t="s">
        <v>535</v>
      </c>
      <c r="F234" s="18">
        <v>2500</v>
      </c>
      <c r="G234" s="37">
        <v>0</v>
      </c>
      <c r="H234" s="18">
        <v>2500</v>
      </c>
      <c r="I234" s="50" t="s">
        <v>311</v>
      </c>
      <c r="J234" s="50" t="s">
        <v>311</v>
      </c>
      <c r="K234" s="50" t="s">
        <v>311</v>
      </c>
      <c r="L234" s="50" t="s">
        <v>1608</v>
      </c>
      <c r="M234" s="50" t="s">
        <v>1608</v>
      </c>
      <c r="N234" s="50" t="s">
        <v>1608</v>
      </c>
      <c r="O234" s="50" t="s">
        <v>1608</v>
      </c>
      <c r="P234" s="50" t="s">
        <v>1608</v>
      </c>
      <c r="Q234" s="50" t="s">
        <v>1608</v>
      </c>
    </row>
    <row r="235" spans="3:17" ht="20.100000000000001" customHeight="1">
      <c r="C235" s="140" t="s">
        <v>21</v>
      </c>
      <c r="D235" s="140"/>
      <c r="E235" s="140"/>
      <c r="F235" s="140"/>
      <c r="G235" s="140"/>
      <c r="H235" s="140"/>
      <c r="I235" s="140"/>
      <c r="J235" s="140"/>
      <c r="K235" s="140"/>
    </row>
    <row r="236" spans="3:17" ht="20.100000000000001" customHeight="1">
      <c r="C236" s="138" t="s">
        <v>538</v>
      </c>
      <c r="D236" s="139"/>
      <c r="E236" s="14" t="s">
        <v>539</v>
      </c>
      <c r="F236" s="18">
        <v>1095</v>
      </c>
      <c r="G236" s="37">
        <v>18</v>
      </c>
      <c r="H236" s="18">
        <v>895</v>
      </c>
      <c r="I236" s="50">
        <v>13.37</v>
      </c>
      <c r="J236" s="50">
        <v>10.66</v>
      </c>
      <c r="K236" s="50">
        <v>9.06</v>
      </c>
      <c r="L236" s="50" t="s">
        <v>1608</v>
      </c>
      <c r="M236" s="50" t="s">
        <v>1608</v>
      </c>
      <c r="N236" s="50" t="s">
        <v>1608</v>
      </c>
      <c r="O236" s="50" t="s">
        <v>1608</v>
      </c>
      <c r="P236" s="50" t="s">
        <v>1608</v>
      </c>
      <c r="Q236" s="50" t="s">
        <v>1608</v>
      </c>
    </row>
    <row r="237" spans="3:17" ht="20.100000000000001" customHeight="1">
      <c r="C237" s="140" t="s">
        <v>23</v>
      </c>
      <c r="D237" s="140"/>
      <c r="E237" s="140"/>
      <c r="F237" s="140"/>
      <c r="G237" s="140"/>
      <c r="H237" s="140"/>
      <c r="I237" s="140"/>
      <c r="J237" s="140"/>
      <c r="K237" s="140"/>
    </row>
    <row r="238" spans="3:17" ht="20.100000000000001" customHeight="1">
      <c r="C238" s="138"/>
      <c r="D238" s="139"/>
      <c r="E238" s="14"/>
      <c r="F238" s="18"/>
      <c r="G238" s="37"/>
      <c r="H238" s="18"/>
      <c r="I238" s="18"/>
      <c r="J238" s="18"/>
      <c r="K238" s="18"/>
      <c r="L238" s="18"/>
      <c r="M238" s="18"/>
      <c r="N238" s="18"/>
      <c r="O238" s="18"/>
      <c r="P238" s="18"/>
      <c r="Q238" s="18"/>
    </row>
    <row r="239" spans="3:17" ht="20.100000000000001" customHeight="1">
      <c r="C239" s="140" t="s">
        <v>22</v>
      </c>
      <c r="D239" s="140"/>
      <c r="E239" s="140"/>
      <c r="F239" s="140"/>
      <c r="G239" s="140"/>
      <c r="H239" s="140"/>
      <c r="I239" s="140"/>
      <c r="J239" s="140"/>
      <c r="K239" s="140"/>
    </row>
    <row r="240" spans="3:17" ht="20.100000000000001" customHeight="1">
      <c r="C240" s="138"/>
      <c r="D240" s="139"/>
      <c r="E240" s="14"/>
      <c r="F240" s="18"/>
      <c r="G240" s="37"/>
      <c r="H240" s="18"/>
      <c r="I240" s="18"/>
      <c r="J240" s="18"/>
      <c r="K240" s="18"/>
      <c r="L240" s="18"/>
      <c r="M240" s="18"/>
      <c r="N240" s="18"/>
      <c r="O240" s="18"/>
      <c r="P240" s="18"/>
      <c r="Q240" s="18"/>
    </row>
    <row r="241" spans="3:17" ht="20.100000000000001" customHeight="1">
      <c r="C241" s="140" t="s">
        <v>34</v>
      </c>
      <c r="D241" s="140"/>
      <c r="E241" s="140"/>
      <c r="F241" s="140"/>
      <c r="G241" s="140"/>
      <c r="H241" s="140"/>
      <c r="I241" s="140"/>
      <c r="J241" s="140"/>
      <c r="K241" s="137"/>
    </row>
    <row r="242" spans="3:17" ht="20.100000000000001" customHeight="1">
      <c r="C242" s="138" t="s">
        <v>190</v>
      </c>
      <c r="D242" s="139"/>
      <c r="E242" s="14"/>
      <c r="F242" s="18"/>
      <c r="G242" s="37"/>
      <c r="H242" s="18"/>
      <c r="I242" s="18"/>
      <c r="J242" s="18"/>
      <c r="K242" s="18"/>
      <c r="L242" s="18"/>
      <c r="M242" s="18"/>
      <c r="N242" s="18"/>
      <c r="O242" s="18"/>
      <c r="P242" s="18"/>
      <c r="Q242" s="18"/>
    </row>
    <row r="243" spans="3:17" ht="20.100000000000001" customHeight="1">
      <c r="C243" s="3" t="s">
        <v>16</v>
      </c>
      <c r="F243" s="19"/>
      <c r="G243" s="38"/>
      <c r="H243" s="19"/>
      <c r="I243" s="19"/>
      <c r="J243" s="19"/>
      <c r="K243" s="19"/>
    </row>
    <row r="244" spans="3:17" ht="20.100000000000001" customHeight="1">
      <c r="C244" s="142" t="s">
        <v>28</v>
      </c>
      <c r="D244" s="143"/>
      <c r="E244" s="26" t="s">
        <v>311</v>
      </c>
      <c r="F244" s="20" t="s">
        <v>119</v>
      </c>
      <c r="G244" s="39">
        <v>0</v>
      </c>
      <c r="H244" s="21" t="s">
        <v>119</v>
      </c>
      <c r="I244" s="18"/>
      <c r="J244" s="18"/>
      <c r="K244" s="18"/>
      <c r="L244" s="18"/>
      <c r="M244" s="18"/>
      <c r="N244" s="18"/>
      <c r="O244" s="18"/>
      <c r="P244" s="18"/>
      <c r="Q244" s="18"/>
    </row>
    <row r="245" spans="3:17" ht="20.100000000000001" customHeight="1">
      <c r="C245" s="142" t="s">
        <v>32</v>
      </c>
      <c r="D245" s="143"/>
      <c r="E245" s="26" t="s">
        <v>311</v>
      </c>
      <c r="F245" s="20">
        <v>300</v>
      </c>
      <c r="G245" s="39">
        <v>0</v>
      </c>
      <c r="H245" s="21">
        <v>300</v>
      </c>
      <c r="I245" s="18"/>
      <c r="J245" s="18"/>
      <c r="K245" s="18"/>
      <c r="L245" s="18"/>
      <c r="M245" s="18"/>
      <c r="N245" s="18"/>
      <c r="O245" s="18"/>
      <c r="P245" s="18"/>
      <c r="Q245" s="18"/>
    </row>
    <row r="246" spans="3:17" ht="20.100000000000001" customHeight="1">
      <c r="C246" s="136" t="s">
        <v>56</v>
      </c>
      <c r="D246" s="137"/>
      <c r="E246" s="24" t="s">
        <v>540</v>
      </c>
      <c r="F246" s="24"/>
      <c r="G246" s="40"/>
      <c r="H246" s="24"/>
      <c r="I246" s="24" t="s">
        <v>57</v>
      </c>
      <c r="J246" s="24" t="s">
        <v>57</v>
      </c>
      <c r="K246" s="24" t="s">
        <v>57</v>
      </c>
      <c r="L246" s="50" t="s">
        <v>1608</v>
      </c>
      <c r="M246" s="50" t="s">
        <v>1608</v>
      </c>
      <c r="N246" s="50" t="s">
        <v>1608</v>
      </c>
      <c r="O246" s="50" t="s">
        <v>1608</v>
      </c>
      <c r="P246" s="50" t="s">
        <v>1608</v>
      </c>
      <c r="Q246" s="50" t="s">
        <v>1608</v>
      </c>
    </row>
    <row r="247" spans="3:17" ht="20.100000000000001" customHeight="1">
      <c r="C247" s="136" t="s">
        <v>193</v>
      </c>
      <c r="D247" s="137"/>
      <c r="E247" s="24" t="s">
        <v>311</v>
      </c>
      <c r="F247" s="24">
        <v>400</v>
      </c>
      <c r="G247" s="40">
        <v>0</v>
      </c>
      <c r="H247" s="24">
        <v>400</v>
      </c>
      <c r="I247" s="24" t="s">
        <v>57</v>
      </c>
      <c r="J247" s="24" t="s">
        <v>57</v>
      </c>
      <c r="K247" s="24" t="s">
        <v>57</v>
      </c>
      <c r="L247" s="50" t="s">
        <v>1608</v>
      </c>
      <c r="M247" s="50" t="s">
        <v>1608</v>
      </c>
      <c r="N247" s="50" t="s">
        <v>1608</v>
      </c>
      <c r="O247" s="50" t="s">
        <v>1608</v>
      </c>
      <c r="P247" s="50" t="s">
        <v>1608</v>
      </c>
      <c r="Q247" s="50" t="s">
        <v>1608</v>
      </c>
    </row>
    <row r="248" spans="3:17" ht="20.100000000000001" customHeight="1">
      <c r="C248" s="136" t="s">
        <v>25</v>
      </c>
      <c r="D248" s="137"/>
      <c r="E248" s="24" t="s">
        <v>311</v>
      </c>
      <c r="F248" s="24" t="s">
        <v>57</v>
      </c>
      <c r="G248" s="40" t="s">
        <v>57</v>
      </c>
      <c r="H248" s="24" t="s">
        <v>57</v>
      </c>
      <c r="I248" s="24" t="s">
        <v>57</v>
      </c>
      <c r="J248" s="24" t="s">
        <v>57</v>
      </c>
      <c r="K248" s="24" t="s">
        <v>57</v>
      </c>
      <c r="L248" s="50" t="s">
        <v>1608</v>
      </c>
      <c r="M248" s="50" t="s">
        <v>1608</v>
      </c>
      <c r="N248" s="50" t="s">
        <v>1608</v>
      </c>
      <c r="O248" s="50" t="s">
        <v>1608</v>
      </c>
      <c r="P248" s="50" t="s">
        <v>1608</v>
      </c>
      <c r="Q248" s="50" t="s">
        <v>1608</v>
      </c>
    </row>
    <row r="249" spans="3:17" ht="20.100000000000001" customHeight="1">
      <c r="C249" s="141" t="s">
        <v>47</v>
      </c>
      <c r="D249" s="141"/>
      <c r="E249" s="24"/>
      <c r="F249" s="24"/>
      <c r="G249" s="40"/>
      <c r="H249" s="24"/>
      <c r="I249" s="24"/>
      <c r="J249" s="24"/>
      <c r="K249" s="24"/>
      <c r="L249" s="24"/>
      <c r="M249" s="24"/>
      <c r="N249" s="24"/>
      <c r="O249" s="24"/>
      <c r="P249" s="24"/>
      <c r="Q249" s="24"/>
    </row>
    <row r="250" spans="3:17" ht="20.100000000000001" customHeight="1">
      <c r="C250" s="141" t="s">
        <v>33</v>
      </c>
      <c r="D250" s="141"/>
      <c r="E250" s="24" t="s">
        <v>311</v>
      </c>
      <c r="F250" s="24">
        <v>550</v>
      </c>
      <c r="G250" s="40">
        <v>0</v>
      </c>
      <c r="H250" s="24">
        <v>550</v>
      </c>
      <c r="I250" s="24"/>
      <c r="J250" s="24"/>
      <c r="K250" s="24"/>
      <c r="L250" s="24"/>
      <c r="M250" s="24"/>
      <c r="N250" s="24"/>
      <c r="O250" s="24"/>
      <c r="P250" s="24"/>
      <c r="Q250" s="24"/>
    </row>
    <row r="252" spans="3:17" ht="20.100000000000001" customHeight="1">
      <c r="C252" s="4" t="s">
        <v>2</v>
      </c>
      <c r="D252" s="5" t="s">
        <v>54</v>
      </c>
      <c r="E252" s="1"/>
      <c r="G252" s="35"/>
    </row>
    <row r="253" spans="3:17" ht="20.100000000000001" customHeight="1">
      <c r="C253" s="4" t="s">
        <v>5</v>
      </c>
      <c r="D253" s="16" t="s">
        <v>545</v>
      </c>
      <c r="E253" s="120"/>
      <c r="G253" s="35"/>
    </row>
    <row r="254" spans="3:17" ht="20.100000000000001" customHeight="1">
      <c r="C254" s="4" t="s">
        <v>7</v>
      </c>
      <c r="D254" s="5">
        <v>40</v>
      </c>
      <c r="E254" s="1"/>
      <c r="G254" s="35"/>
    </row>
    <row r="255" spans="3:17" ht="20.100000000000001" customHeight="1">
      <c r="C255" s="4" t="s">
        <v>12</v>
      </c>
      <c r="D255" s="5" t="s">
        <v>311</v>
      </c>
      <c r="E255" s="1"/>
      <c r="G255" s="35"/>
    </row>
    <row r="256" spans="3:17" ht="20.100000000000001" customHeight="1">
      <c r="C256" s="4" t="s">
        <v>13</v>
      </c>
      <c r="D256" s="7">
        <v>8000</v>
      </c>
      <c r="E256" s="1"/>
      <c r="G256" s="35"/>
    </row>
    <row r="257" spans="2:17" ht="20.100000000000001" customHeight="1">
      <c r="C257" s="8" t="s">
        <v>51</v>
      </c>
      <c r="D257" s="32">
        <v>2.0400000000000001E-2</v>
      </c>
      <c r="E257" s="1"/>
      <c r="G257" s="35"/>
    </row>
    <row r="258" spans="2:17" ht="20.100000000000001" customHeight="1">
      <c r="C258" s="8" t="s">
        <v>50</v>
      </c>
      <c r="D258" s="32" t="s">
        <v>311</v>
      </c>
      <c r="E258" s="1"/>
      <c r="G258" s="35"/>
    </row>
    <row r="259" spans="2:17" s="10" customFormat="1" ht="20.100000000000001" customHeight="1">
      <c r="B259" s="9"/>
      <c r="F259" s="147" t="s">
        <v>3</v>
      </c>
      <c r="G259" s="148"/>
      <c r="H259" s="149"/>
      <c r="I259" s="146" t="s">
        <v>4</v>
      </c>
      <c r="J259" s="146"/>
      <c r="K259" s="146"/>
      <c r="L259" s="146" t="s">
        <v>49</v>
      </c>
      <c r="M259" s="146"/>
      <c r="N259" s="146"/>
      <c r="O259" s="146" t="s">
        <v>48</v>
      </c>
      <c r="P259" s="146"/>
      <c r="Q259" s="146"/>
    </row>
    <row r="260" spans="2:17" s="10" customFormat="1" ht="20.100000000000001" customHeight="1">
      <c r="B260" s="9"/>
      <c r="F260" s="147" t="s">
        <v>6</v>
      </c>
      <c r="G260" s="148"/>
      <c r="H260" s="149"/>
      <c r="I260" s="150" t="s">
        <v>26</v>
      </c>
      <c r="J260" s="150"/>
      <c r="K260" s="150"/>
      <c r="L260" s="150" t="s">
        <v>26</v>
      </c>
      <c r="M260" s="150"/>
      <c r="N260" s="150"/>
      <c r="O260" s="150" t="s">
        <v>26</v>
      </c>
      <c r="P260" s="150"/>
      <c r="Q260" s="150"/>
    </row>
    <row r="261" spans="2:17" s="13" customFormat="1" ht="20.100000000000001" customHeight="1">
      <c r="B261" s="11"/>
      <c r="C261" s="151" t="s">
        <v>14</v>
      </c>
      <c r="D261" s="152"/>
      <c r="E261" s="28" t="s">
        <v>17</v>
      </c>
      <c r="F261" s="28" t="s">
        <v>8</v>
      </c>
      <c r="G261" s="36" t="s">
        <v>18</v>
      </c>
      <c r="H261" s="28" t="s">
        <v>19</v>
      </c>
      <c r="I261" s="28" t="s">
        <v>9</v>
      </c>
      <c r="J261" s="28" t="s">
        <v>10</v>
      </c>
      <c r="K261" s="28" t="s">
        <v>11</v>
      </c>
      <c r="L261" s="28" t="s">
        <v>9</v>
      </c>
      <c r="M261" s="28" t="s">
        <v>10</v>
      </c>
      <c r="N261" s="28" t="s">
        <v>11</v>
      </c>
      <c r="O261" s="28" t="s">
        <v>9</v>
      </c>
      <c r="P261" s="28" t="s">
        <v>10</v>
      </c>
      <c r="Q261" s="28" t="s">
        <v>11</v>
      </c>
    </row>
    <row r="262" spans="2:17" ht="54.75" customHeight="1">
      <c r="C262" s="134" t="s">
        <v>554</v>
      </c>
      <c r="D262" s="135"/>
      <c r="E262" s="14" t="s">
        <v>545</v>
      </c>
      <c r="F262" s="18">
        <v>569</v>
      </c>
      <c r="G262" s="37">
        <v>10</v>
      </c>
      <c r="H262" s="18">
        <v>512</v>
      </c>
      <c r="I262" s="50">
        <v>18.100000000000001</v>
      </c>
      <c r="J262" s="50">
        <v>15.16</v>
      </c>
      <c r="K262" s="50">
        <v>13.42</v>
      </c>
      <c r="L262" s="50" t="s">
        <v>311</v>
      </c>
      <c r="M262" s="50" t="s">
        <v>311</v>
      </c>
      <c r="N262" s="50" t="s">
        <v>311</v>
      </c>
      <c r="O262" s="50" t="s">
        <v>311</v>
      </c>
      <c r="P262" s="50" t="s">
        <v>311</v>
      </c>
      <c r="Q262" s="50" t="s">
        <v>311</v>
      </c>
    </row>
    <row r="264" spans="2:17" ht="20.100000000000001" customHeight="1">
      <c r="C264" s="4" t="s">
        <v>2</v>
      </c>
      <c r="D264" s="5" t="s">
        <v>54</v>
      </c>
      <c r="E264" s="1"/>
      <c r="G264" s="35"/>
    </row>
    <row r="265" spans="2:17" ht="20.100000000000001" customHeight="1">
      <c r="C265" s="4" t="s">
        <v>5</v>
      </c>
      <c r="D265" s="16" t="s">
        <v>553</v>
      </c>
      <c r="E265" s="120"/>
      <c r="G265" s="35"/>
    </row>
    <row r="266" spans="2:17" ht="20.100000000000001" customHeight="1">
      <c r="C266" s="4" t="s">
        <v>7</v>
      </c>
      <c r="D266" s="5">
        <v>42</v>
      </c>
      <c r="E266" s="1"/>
      <c r="G266" s="35"/>
    </row>
    <row r="267" spans="2:17" ht="20.100000000000001" customHeight="1">
      <c r="C267" s="4" t="s">
        <v>12</v>
      </c>
      <c r="D267" s="5" t="s">
        <v>311</v>
      </c>
      <c r="E267" s="1"/>
      <c r="G267" s="35"/>
    </row>
    <row r="268" spans="2:17" ht="20.100000000000001" customHeight="1">
      <c r="C268" s="4" t="s">
        <v>13</v>
      </c>
      <c r="D268" s="7">
        <v>8000</v>
      </c>
      <c r="E268" s="1"/>
      <c r="G268" s="35"/>
    </row>
    <row r="269" spans="2:17" ht="20.100000000000001" customHeight="1">
      <c r="C269" s="8" t="s">
        <v>51</v>
      </c>
      <c r="D269" s="32">
        <v>2.0400000000000001E-2</v>
      </c>
      <c r="E269" s="1"/>
      <c r="G269" s="35"/>
    </row>
    <row r="270" spans="2:17" ht="20.100000000000001" customHeight="1">
      <c r="C270" s="8" t="s">
        <v>50</v>
      </c>
      <c r="D270" s="32" t="s">
        <v>311</v>
      </c>
      <c r="E270" s="1"/>
      <c r="G270" s="35"/>
    </row>
    <row r="271" spans="2:17" s="10" customFormat="1" ht="20.100000000000001" customHeight="1">
      <c r="B271" s="9"/>
      <c r="F271" s="147" t="s">
        <v>3</v>
      </c>
      <c r="G271" s="148"/>
      <c r="H271" s="149"/>
      <c r="I271" s="146" t="s">
        <v>4</v>
      </c>
      <c r="J271" s="146"/>
      <c r="K271" s="146"/>
      <c r="L271" s="146" t="s">
        <v>49</v>
      </c>
      <c r="M271" s="146"/>
      <c r="N271" s="146"/>
      <c r="O271" s="146" t="s">
        <v>48</v>
      </c>
      <c r="P271" s="146"/>
      <c r="Q271" s="146"/>
    </row>
    <row r="272" spans="2:17" s="10" customFormat="1" ht="20.100000000000001" customHeight="1">
      <c r="B272" s="9"/>
      <c r="F272" s="147" t="s">
        <v>6</v>
      </c>
      <c r="G272" s="148"/>
      <c r="H272" s="149"/>
      <c r="I272" s="150" t="s">
        <v>26</v>
      </c>
      <c r="J272" s="150"/>
      <c r="K272" s="150"/>
      <c r="L272" s="150" t="s">
        <v>26</v>
      </c>
      <c r="M272" s="150"/>
      <c r="N272" s="150"/>
      <c r="O272" s="150" t="s">
        <v>26</v>
      </c>
      <c r="P272" s="150"/>
      <c r="Q272" s="150"/>
    </row>
    <row r="273" spans="2:17" s="13" customFormat="1" ht="20.100000000000001" customHeight="1">
      <c r="B273" s="11"/>
      <c r="C273" s="151" t="s">
        <v>14</v>
      </c>
      <c r="D273" s="152"/>
      <c r="E273" s="28" t="s">
        <v>17</v>
      </c>
      <c r="F273" s="28" t="s">
        <v>8</v>
      </c>
      <c r="G273" s="36" t="s">
        <v>18</v>
      </c>
      <c r="H273" s="28" t="s">
        <v>19</v>
      </c>
      <c r="I273" s="28" t="s">
        <v>9</v>
      </c>
      <c r="J273" s="28" t="s">
        <v>10</v>
      </c>
      <c r="K273" s="28" t="s">
        <v>11</v>
      </c>
      <c r="L273" s="28" t="s">
        <v>9</v>
      </c>
      <c r="M273" s="28" t="s">
        <v>10</v>
      </c>
      <c r="N273" s="28" t="s">
        <v>11</v>
      </c>
      <c r="O273" s="28" t="s">
        <v>9</v>
      </c>
      <c r="P273" s="28" t="s">
        <v>10</v>
      </c>
      <c r="Q273" s="28" t="s">
        <v>11</v>
      </c>
    </row>
    <row r="274" spans="2:17" ht="57.75" customHeight="1">
      <c r="C274" s="134" t="s">
        <v>555</v>
      </c>
      <c r="D274" s="135"/>
      <c r="E274" s="14" t="s">
        <v>553</v>
      </c>
      <c r="F274" s="18">
        <v>626</v>
      </c>
      <c r="G274" s="37">
        <v>10</v>
      </c>
      <c r="H274" s="18">
        <v>564</v>
      </c>
      <c r="I274" s="50">
        <v>19.84</v>
      </c>
      <c r="J274" s="50">
        <v>16.2</v>
      </c>
      <c r="K274" s="50">
        <v>14.33</v>
      </c>
      <c r="L274" s="50" t="s">
        <v>311</v>
      </c>
      <c r="M274" s="50" t="s">
        <v>311</v>
      </c>
      <c r="N274" s="50" t="s">
        <v>311</v>
      </c>
      <c r="O274" s="50" t="s">
        <v>311</v>
      </c>
      <c r="P274" s="50" t="s">
        <v>311</v>
      </c>
      <c r="Q274" s="50" t="s">
        <v>311</v>
      </c>
    </row>
    <row r="275" spans="2:17" ht="20.100000000000001" customHeight="1">
      <c r="B275" s="15"/>
      <c r="C275" s="153" t="s">
        <v>552</v>
      </c>
      <c r="D275" s="153"/>
      <c r="E275" s="153"/>
      <c r="F275" s="153"/>
      <c r="G275" s="153"/>
      <c r="H275" s="153"/>
      <c r="I275" s="153"/>
      <c r="J275" s="153"/>
      <c r="K275" s="153"/>
    </row>
    <row r="276" spans="2:17" ht="20.100000000000001" customHeight="1">
      <c r="C276" s="144" t="s">
        <v>70</v>
      </c>
      <c r="D276" s="145"/>
      <c r="E276" s="14"/>
      <c r="F276" s="18"/>
      <c r="G276" s="37"/>
      <c r="H276" s="18"/>
      <c r="I276" s="18"/>
      <c r="J276" s="18"/>
      <c r="K276" s="18"/>
      <c r="L276" s="18"/>
      <c r="M276" s="18"/>
      <c r="N276" s="18"/>
      <c r="O276" s="18"/>
      <c r="P276" s="18"/>
      <c r="Q276" s="18"/>
    </row>
    <row r="277" spans="2:17" ht="20.100000000000001" customHeight="1">
      <c r="C277" s="138" t="s">
        <v>546</v>
      </c>
      <c r="D277" s="139"/>
      <c r="E277" s="14" t="s">
        <v>549</v>
      </c>
      <c r="F277" s="18">
        <v>150</v>
      </c>
      <c r="G277" s="37">
        <v>0</v>
      </c>
      <c r="H277" s="18">
        <v>150</v>
      </c>
      <c r="I277" s="50">
        <v>3.27</v>
      </c>
      <c r="J277" s="50">
        <v>2.56</v>
      </c>
      <c r="K277" s="50">
        <v>2.13</v>
      </c>
      <c r="L277" s="50" t="s">
        <v>1608</v>
      </c>
      <c r="M277" s="50" t="s">
        <v>1608</v>
      </c>
      <c r="N277" s="50" t="s">
        <v>1608</v>
      </c>
      <c r="O277" s="50" t="s">
        <v>1608</v>
      </c>
      <c r="P277" s="50" t="s">
        <v>1608</v>
      </c>
      <c r="Q277" s="50" t="s">
        <v>1608</v>
      </c>
    </row>
    <row r="278" spans="2:17" ht="20.100000000000001" customHeight="1">
      <c r="C278" s="138" t="s">
        <v>547</v>
      </c>
      <c r="D278" s="139"/>
      <c r="E278" s="14" t="s">
        <v>550</v>
      </c>
      <c r="F278" s="18">
        <v>50</v>
      </c>
      <c r="G278" s="37">
        <v>0</v>
      </c>
      <c r="H278" s="18">
        <v>50</v>
      </c>
      <c r="I278" s="50">
        <v>1.97</v>
      </c>
      <c r="J278" s="50">
        <v>1.66</v>
      </c>
      <c r="K278" s="50">
        <v>1.29</v>
      </c>
      <c r="L278" s="50" t="s">
        <v>1608</v>
      </c>
      <c r="M278" s="50" t="s">
        <v>1608</v>
      </c>
      <c r="N278" s="50" t="s">
        <v>1608</v>
      </c>
      <c r="O278" s="50" t="s">
        <v>1608</v>
      </c>
      <c r="P278" s="50" t="s">
        <v>1608</v>
      </c>
      <c r="Q278" s="50" t="s">
        <v>1608</v>
      </c>
    </row>
    <row r="279" spans="2:17" ht="20.100000000000001" customHeight="1">
      <c r="C279" s="144" t="s">
        <v>76</v>
      </c>
      <c r="D279" s="145"/>
      <c r="E279" s="14"/>
      <c r="F279" s="18"/>
      <c r="G279" s="37"/>
      <c r="H279" s="18"/>
      <c r="I279" s="50" t="s">
        <v>89</v>
      </c>
      <c r="J279" s="50" t="s">
        <v>89</v>
      </c>
      <c r="K279" s="50" t="s">
        <v>89</v>
      </c>
      <c r="L279" s="50"/>
      <c r="M279" s="50"/>
      <c r="N279" s="50"/>
      <c r="O279" s="18"/>
      <c r="P279" s="18"/>
      <c r="Q279" s="18"/>
    </row>
    <row r="280" spans="2:17" ht="20.100000000000001" customHeight="1">
      <c r="C280" s="138" t="s">
        <v>548</v>
      </c>
      <c r="D280" s="139"/>
      <c r="E280" s="14" t="s">
        <v>551</v>
      </c>
      <c r="F280" s="18">
        <v>228</v>
      </c>
      <c r="G280" s="37">
        <v>10</v>
      </c>
      <c r="H280" s="18">
        <v>206</v>
      </c>
      <c r="I280" s="50">
        <v>7.82</v>
      </c>
      <c r="J280" s="50">
        <v>6.69</v>
      </c>
      <c r="K280" s="50">
        <v>5.77</v>
      </c>
      <c r="L280" s="50" t="s">
        <v>1608</v>
      </c>
      <c r="M280" s="50" t="s">
        <v>1608</v>
      </c>
      <c r="N280" s="50" t="s">
        <v>1608</v>
      </c>
      <c r="O280" s="50" t="s">
        <v>1608</v>
      </c>
      <c r="P280" s="50" t="s">
        <v>1608</v>
      </c>
      <c r="Q280" s="50" t="s">
        <v>1608</v>
      </c>
    </row>
    <row r="282" spans="2:17">
      <c r="H282" s="121"/>
    </row>
    <row r="283" spans="2:17" ht="14.25" customHeight="1">
      <c r="C283" s="4" t="s">
        <v>2</v>
      </c>
      <c r="D283" s="5" t="s">
        <v>54</v>
      </c>
      <c r="E283" s="1"/>
      <c r="G283" s="35"/>
    </row>
    <row r="284" spans="2:17" ht="14.25" customHeight="1">
      <c r="C284" s="4" t="s">
        <v>5</v>
      </c>
      <c r="D284" s="16" t="s">
        <v>1648</v>
      </c>
      <c r="E284" s="120"/>
      <c r="G284" s="35"/>
    </row>
    <row r="285" spans="2:17" ht="14.25" customHeight="1">
      <c r="C285" s="4" t="s">
        <v>7</v>
      </c>
      <c r="D285" s="5">
        <v>42</v>
      </c>
      <c r="E285" s="1"/>
      <c r="G285" s="35"/>
    </row>
    <row r="286" spans="2:17" ht="14.25" customHeight="1">
      <c r="C286" s="4" t="s">
        <v>12</v>
      </c>
      <c r="D286" s="5">
        <v>42</v>
      </c>
      <c r="E286" s="1"/>
      <c r="G286" s="35"/>
    </row>
    <row r="287" spans="2:17" ht="14.25" customHeight="1">
      <c r="C287" s="4" t="s">
        <v>13</v>
      </c>
      <c r="D287" s="7" t="s">
        <v>613</v>
      </c>
      <c r="E287" s="1"/>
      <c r="G287" s="35"/>
    </row>
    <row r="288" spans="2:17" ht="14.25" customHeight="1">
      <c r="C288" s="8" t="s">
        <v>51</v>
      </c>
      <c r="D288" s="32">
        <v>2.1399999999999999E-2</v>
      </c>
      <c r="E288" s="1"/>
      <c r="G288" s="35"/>
    </row>
    <row r="289" spans="2:17" ht="14.25" customHeight="1">
      <c r="C289" s="8" t="s">
        <v>50</v>
      </c>
      <c r="D289" s="32">
        <v>0.1046</v>
      </c>
      <c r="E289" s="1"/>
      <c r="G289" s="35"/>
    </row>
    <row r="290" spans="2:17" s="10" customFormat="1" ht="14.25" customHeight="1">
      <c r="B290" s="9"/>
      <c r="F290" s="147" t="s">
        <v>3</v>
      </c>
      <c r="G290" s="148"/>
      <c r="H290" s="149"/>
      <c r="I290" s="146" t="s">
        <v>4</v>
      </c>
      <c r="J290" s="146"/>
      <c r="K290" s="146"/>
      <c r="L290" s="146" t="s">
        <v>49</v>
      </c>
      <c r="M290" s="146"/>
      <c r="N290" s="146"/>
      <c r="O290" s="146" t="s">
        <v>48</v>
      </c>
      <c r="P290" s="146"/>
      <c r="Q290" s="146"/>
    </row>
    <row r="291" spans="2:17" s="10" customFormat="1" ht="14.25" customHeight="1">
      <c r="B291" s="9"/>
      <c r="F291" s="147" t="s">
        <v>6</v>
      </c>
      <c r="G291" s="148"/>
      <c r="H291" s="149"/>
      <c r="I291" s="150" t="s">
        <v>26</v>
      </c>
      <c r="J291" s="150"/>
      <c r="K291" s="150"/>
      <c r="L291" s="150" t="s">
        <v>26</v>
      </c>
      <c r="M291" s="150"/>
      <c r="N291" s="150"/>
      <c r="O291" s="150" t="s">
        <v>26</v>
      </c>
      <c r="P291" s="150"/>
      <c r="Q291" s="150"/>
    </row>
    <row r="292" spans="2:17" s="13" customFormat="1" ht="14.25" customHeight="1">
      <c r="B292" s="11"/>
      <c r="C292" s="151" t="s">
        <v>14</v>
      </c>
      <c r="D292" s="152"/>
      <c r="E292" s="28" t="s">
        <v>17</v>
      </c>
      <c r="F292" s="28" t="s">
        <v>8</v>
      </c>
      <c r="G292" s="36" t="s">
        <v>18</v>
      </c>
      <c r="H292" s="28" t="s">
        <v>19</v>
      </c>
      <c r="I292" s="28" t="s">
        <v>9</v>
      </c>
      <c r="J292" s="28" t="s">
        <v>10</v>
      </c>
      <c r="K292" s="28" t="s">
        <v>11</v>
      </c>
      <c r="L292" s="28" t="s">
        <v>9</v>
      </c>
      <c r="M292" s="28" t="s">
        <v>10</v>
      </c>
      <c r="N292" s="28" t="s">
        <v>11</v>
      </c>
      <c r="O292" s="28" t="s">
        <v>9</v>
      </c>
      <c r="P292" s="28" t="s">
        <v>10</v>
      </c>
      <c r="Q292" s="28" t="s">
        <v>11</v>
      </c>
    </row>
    <row r="293" spans="2:17" ht="14.25" customHeight="1">
      <c r="C293" s="134" t="s">
        <v>1649</v>
      </c>
      <c r="D293" s="135"/>
      <c r="E293" s="14" t="s">
        <v>1648</v>
      </c>
      <c r="F293" s="18">
        <v>1865</v>
      </c>
      <c r="G293" s="37">
        <v>22</v>
      </c>
      <c r="H293" s="18">
        <v>1441</v>
      </c>
      <c r="I293" s="50">
        <v>49.2</v>
      </c>
      <c r="J293" s="50">
        <v>39.26</v>
      </c>
      <c r="K293" s="50">
        <v>33.36</v>
      </c>
      <c r="L293" s="50" t="s">
        <v>311</v>
      </c>
      <c r="M293" s="50" t="s">
        <v>311</v>
      </c>
      <c r="N293" s="50" t="s">
        <v>311</v>
      </c>
      <c r="O293" s="50" t="s">
        <v>311</v>
      </c>
      <c r="P293" s="50" t="s">
        <v>311</v>
      </c>
      <c r="Q293" s="50" t="s">
        <v>311</v>
      </c>
    </row>
    <row r="294" spans="2:17" ht="14.25" customHeight="1">
      <c r="B294" s="15"/>
      <c r="C294" s="153" t="s">
        <v>1650</v>
      </c>
      <c r="D294" s="153"/>
      <c r="E294" s="153"/>
      <c r="F294" s="153"/>
      <c r="G294" s="153"/>
      <c r="H294" s="153"/>
      <c r="I294" s="153"/>
      <c r="J294" s="153"/>
      <c r="K294" s="153"/>
    </row>
    <row r="295" spans="2:17" ht="14.25" customHeight="1">
      <c r="C295" s="144" t="s">
        <v>70</v>
      </c>
      <c r="D295" s="145"/>
      <c r="E295" s="14"/>
      <c r="F295" s="18"/>
      <c r="G295" s="37"/>
      <c r="H295" s="18"/>
      <c r="I295" s="18"/>
      <c r="J295" s="18"/>
      <c r="K295" s="18"/>
      <c r="L295" s="18"/>
      <c r="M295" s="18"/>
      <c r="N295" s="18"/>
      <c r="O295" s="18"/>
      <c r="P295" s="18"/>
      <c r="Q295" s="18"/>
    </row>
    <row r="296" spans="2:17" ht="14.25" customHeight="1">
      <c r="C296" s="138" t="s">
        <v>546</v>
      </c>
      <c r="D296" s="139"/>
      <c r="E296" s="14" t="s">
        <v>549</v>
      </c>
      <c r="F296" s="18">
        <v>150</v>
      </c>
      <c r="G296" s="37">
        <v>0</v>
      </c>
      <c r="H296" s="18">
        <v>150</v>
      </c>
      <c r="I296" s="50">
        <v>2.6</v>
      </c>
      <c r="J296" s="50">
        <v>2.08</v>
      </c>
      <c r="K296" s="50">
        <v>1.76</v>
      </c>
      <c r="L296" s="50" t="s">
        <v>311</v>
      </c>
      <c r="M296" s="50" t="s">
        <v>311</v>
      </c>
      <c r="N296" s="50" t="s">
        <v>311</v>
      </c>
      <c r="O296" s="50" t="s">
        <v>311</v>
      </c>
      <c r="P296" s="50" t="s">
        <v>311</v>
      </c>
      <c r="Q296" s="50" t="s">
        <v>311</v>
      </c>
    </row>
    <row r="297" spans="2:17" ht="14.25" customHeight="1">
      <c r="C297" s="138" t="s">
        <v>547</v>
      </c>
      <c r="D297" s="139"/>
      <c r="E297" s="14" t="s">
        <v>550</v>
      </c>
      <c r="F297" s="18">
        <v>50</v>
      </c>
      <c r="G297" s="37">
        <v>0</v>
      </c>
      <c r="H297" s="18">
        <v>50</v>
      </c>
      <c r="I297" s="50">
        <v>1.84</v>
      </c>
      <c r="J297" s="50">
        <v>1.47</v>
      </c>
      <c r="K297" s="50">
        <v>1.25</v>
      </c>
      <c r="L297" s="50" t="s">
        <v>311</v>
      </c>
      <c r="M297" s="50" t="s">
        <v>311</v>
      </c>
      <c r="N297" s="50" t="s">
        <v>311</v>
      </c>
      <c r="O297" s="50" t="s">
        <v>311</v>
      </c>
      <c r="P297" s="50" t="s">
        <v>311</v>
      </c>
      <c r="Q297" s="50" t="s">
        <v>311</v>
      </c>
    </row>
    <row r="298" spans="2:17" ht="14.25" customHeight="1">
      <c r="C298" s="144" t="s">
        <v>70</v>
      </c>
      <c r="D298" s="145"/>
      <c r="E298" s="14"/>
      <c r="F298" s="18"/>
      <c r="G298" s="37"/>
      <c r="H298" s="18"/>
      <c r="I298" s="50"/>
      <c r="J298" s="50"/>
      <c r="K298" s="50">
        <v>12.73</v>
      </c>
      <c r="L298" s="50" t="s">
        <v>311</v>
      </c>
      <c r="M298" s="50" t="s">
        <v>311</v>
      </c>
      <c r="N298" s="50" t="s">
        <v>311</v>
      </c>
      <c r="O298" s="50" t="s">
        <v>311</v>
      </c>
      <c r="P298" s="50" t="s">
        <v>311</v>
      </c>
      <c r="Q298" s="50" t="s">
        <v>311</v>
      </c>
    </row>
    <row r="299" spans="2:17" ht="14.25" customHeight="1">
      <c r="C299" s="138" t="s">
        <v>155</v>
      </c>
      <c r="D299" s="139"/>
      <c r="E299" s="14" t="s">
        <v>155</v>
      </c>
      <c r="F299" s="18">
        <v>99</v>
      </c>
      <c r="G299" s="37">
        <v>0</v>
      </c>
      <c r="H299" s="18">
        <v>99</v>
      </c>
      <c r="I299" s="50">
        <v>3.63</v>
      </c>
      <c r="J299" s="50">
        <v>2.91</v>
      </c>
      <c r="K299" s="50">
        <v>2.46</v>
      </c>
      <c r="L299" s="50" t="s">
        <v>311</v>
      </c>
      <c r="M299" s="50" t="s">
        <v>311</v>
      </c>
      <c r="N299" s="50" t="s">
        <v>311</v>
      </c>
      <c r="O299" s="50" t="s">
        <v>311</v>
      </c>
      <c r="P299" s="50" t="s">
        <v>311</v>
      </c>
      <c r="Q299" s="50" t="s">
        <v>311</v>
      </c>
    </row>
    <row r="300" spans="2:17" ht="14.25" customHeight="1">
      <c r="C300" s="138" t="s">
        <v>630</v>
      </c>
      <c r="D300" s="139"/>
      <c r="E300" s="14" t="s">
        <v>630</v>
      </c>
      <c r="F300" s="18">
        <v>279</v>
      </c>
      <c r="G300" s="37">
        <v>13</v>
      </c>
      <c r="H300" s="18">
        <v>240</v>
      </c>
      <c r="I300" s="50">
        <v>8.0399999999999991</v>
      </c>
      <c r="J300" s="50">
        <v>6.41</v>
      </c>
      <c r="K300" s="50">
        <v>5.45</v>
      </c>
      <c r="L300" s="50" t="s">
        <v>311</v>
      </c>
      <c r="M300" s="50" t="s">
        <v>311</v>
      </c>
      <c r="N300" s="50" t="s">
        <v>311</v>
      </c>
      <c r="O300" s="50" t="s">
        <v>311</v>
      </c>
      <c r="P300" s="50" t="s">
        <v>311</v>
      </c>
      <c r="Q300" s="50" t="s">
        <v>311</v>
      </c>
    </row>
    <row r="301" spans="2:17" ht="14.25" customHeight="1">
      <c r="C301" s="144" t="s">
        <v>76</v>
      </c>
      <c r="D301" s="145"/>
      <c r="E301" s="14"/>
      <c r="F301" s="18"/>
      <c r="G301" s="37"/>
      <c r="H301" s="18"/>
      <c r="I301" s="50"/>
      <c r="J301" s="50"/>
      <c r="K301" s="50"/>
      <c r="L301" s="50"/>
      <c r="M301" s="50" t="s">
        <v>311</v>
      </c>
      <c r="N301" s="50" t="s">
        <v>311</v>
      </c>
      <c r="O301" s="50" t="s">
        <v>311</v>
      </c>
      <c r="P301" s="50" t="s">
        <v>311</v>
      </c>
      <c r="Q301" s="50" t="s">
        <v>311</v>
      </c>
    </row>
    <row r="302" spans="2:17" ht="14.25" customHeight="1">
      <c r="C302" s="138" t="s">
        <v>1642</v>
      </c>
      <c r="D302" s="139"/>
      <c r="E302" s="14" t="s">
        <v>1642</v>
      </c>
      <c r="F302" s="18">
        <v>340</v>
      </c>
      <c r="G302" s="37">
        <v>26</v>
      </c>
      <c r="H302" s="18">
        <v>249</v>
      </c>
      <c r="I302" s="50">
        <v>9.14</v>
      </c>
      <c r="J302" s="50">
        <v>7.3</v>
      </c>
      <c r="K302" s="50">
        <v>6.2</v>
      </c>
      <c r="L302" s="50" t="s">
        <v>311</v>
      </c>
      <c r="M302" s="50" t="s">
        <v>311</v>
      </c>
      <c r="N302" s="50" t="s">
        <v>311</v>
      </c>
      <c r="O302" s="50" t="s">
        <v>311</v>
      </c>
      <c r="P302" s="50" t="s">
        <v>311</v>
      </c>
      <c r="Q302" s="50" t="s">
        <v>311</v>
      </c>
    </row>
    <row r="303" spans="2:17" ht="14.25" customHeight="1">
      <c r="C303" s="138" t="s">
        <v>1643</v>
      </c>
      <c r="D303" s="139"/>
      <c r="E303" s="14" t="s">
        <v>1643</v>
      </c>
      <c r="F303" s="18">
        <v>55</v>
      </c>
      <c r="G303" s="37">
        <v>27</v>
      </c>
      <c r="H303" s="18">
        <v>40</v>
      </c>
      <c r="I303" s="50">
        <v>1.47</v>
      </c>
      <c r="J303" s="50">
        <v>1.18</v>
      </c>
      <c r="K303" s="50">
        <v>1</v>
      </c>
      <c r="L303" s="50" t="s">
        <v>311</v>
      </c>
      <c r="M303" s="50" t="s">
        <v>311</v>
      </c>
      <c r="N303" s="50" t="s">
        <v>311</v>
      </c>
      <c r="O303" s="50" t="s">
        <v>311</v>
      </c>
      <c r="P303" s="50" t="s">
        <v>311</v>
      </c>
      <c r="Q303" s="50" t="s">
        <v>311</v>
      </c>
    </row>
    <row r="304" spans="2:17" ht="14.25" customHeight="1">
      <c r="C304" s="138" t="s">
        <v>1644</v>
      </c>
      <c r="D304" s="139"/>
      <c r="E304" s="14" t="s">
        <v>1644</v>
      </c>
      <c r="F304" s="18">
        <v>41</v>
      </c>
      <c r="G304" s="37">
        <v>26</v>
      </c>
      <c r="H304" s="18">
        <v>30</v>
      </c>
      <c r="I304" s="50">
        <v>1.1000000000000001</v>
      </c>
      <c r="J304" s="50">
        <v>0.88</v>
      </c>
      <c r="K304" s="50">
        <v>0.76</v>
      </c>
      <c r="L304" s="50" t="s">
        <v>311</v>
      </c>
      <c r="M304" s="50" t="s">
        <v>311</v>
      </c>
      <c r="N304" s="50" t="s">
        <v>311</v>
      </c>
      <c r="O304" s="50" t="s">
        <v>311</v>
      </c>
      <c r="P304" s="50" t="s">
        <v>311</v>
      </c>
      <c r="Q304" s="50" t="s">
        <v>311</v>
      </c>
    </row>
    <row r="305" spans="3:17" ht="14.25" customHeight="1">
      <c r="C305" s="138" t="s">
        <v>81</v>
      </c>
      <c r="D305" s="139"/>
      <c r="E305" s="14" t="s">
        <v>81</v>
      </c>
      <c r="F305" s="18">
        <v>579</v>
      </c>
      <c r="G305" s="37">
        <v>17</v>
      </c>
      <c r="H305" s="18">
        <v>479</v>
      </c>
      <c r="I305" s="50">
        <v>18.57</v>
      </c>
      <c r="J305" s="50">
        <v>15.25</v>
      </c>
      <c r="K305" s="50">
        <v>13.27</v>
      </c>
      <c r="L305" s="50" t="s">
        <v>311</v>
      </c>
      <c r="M305" s="50" t="s">
        <v>311</v>
      </c>
      <c r="N305" s="50" t="s">
        <v>311</v>
      </c>
      <c r="O305" s="50" t="s">
        <v>311</v>
      </c>
      <c r="P305" s="50" t="s">
        <v>311</v>
      </c>
      <c r="Q305" s="50" t="s">
        <v>311</v>
      </c>
    </row>
    <row r="306" spans="3:17" ht="14.25" customHeight="1">
      <c r="C306" s="138" t="s">
        <v>160</v>
      </c>
      <c r="D306" s="139"/>
      <c r="E306" s="14" t="s">
        <v>160</v>
      </c>
      <c r="F306" s="18">
        <v>99</v>
      </c>
      <c r="G306" s="37">
        <v>0</v>
      </c>
      <c r="H306" s="18">
        <v>99</v>
      </c>
      <c r="I306" s="50">
        <v>3.63</v>
      </c>
      <c r="J306" s="50">
        <v>2.91</v>
      </c>
      <c r="K306" s="50">
        <v>2.46</v>
      </c>
      <c r="L306" s="50" t="s">
        <v>311</v>
      </c>
      <c r="M306" s="50" t="s">
        <v>311</v>
      </c>
      <c r="N306" s="50" t="s">
        <v>311</v>
      </c>
      <c r="O306" s="50" t="s">
        <v>311</v>
      </c>
      <c r="P306" s="50" t="s">
        <v>311</v>
      </c>
      <c r="Q306" s="50" t="s">
        <v>311</v>
      </c>
    </row>
    <row r="307" spans="3:17" ht="14.25" customHeight="1">
      <c r="C307" s="138" t="s">
        <v>85</v>
      </c>
      <c r="D307" s="139"/>
      <c r="E307" s="14" t="s">
        <v>85</v>
      </c>
      <c r="F307" s="18">
        <v>299</v>
      </c>
      <c r="G307" s="37">
        <v>0</v>
      </c>
      <c r="H307" s="18">
        <v>299</v>
      </c>
      <c r="I307" s="50">
        <v>7.01</v>
      </c>
      <c r="J307" s="50">
        <v>5.6</v>
      </c>
      <c r="K307" s="50">
        <v>4.76</v>
      </c>
      <c r="L307" s="50" t="s">
        <v>311</v>
      </c>
      <c r="M307" s="50" t="s">
        <v>311</v>
      </c>
      <c r="N307" s="50" t="s">
        <v>311</v>
      </c>
      <c r="O307" s="50" t="s">
        <v>311</v>
      </c>
      <c r="P307" s="50" t="s">
        <v>311</v>
      </c>
      <c r="Q307" s="50" t="s">
        <v>311</v>
      </c>
    </row>
    <row r="308" spans="3:17" ht="14.25" customHeight="1">
      <c r="C308" s="138" t="s">
        <v>647</v>
      </c>
      <c r="D308" s="139"/>
      <c r="E308" s="14" t="s">
        <v>647</v>
      </c>
      <c r="F308" s="18">
        <v>463</v>
      </c>
      <c r="G308" s="37">
        <v>26</v>
      </c>
      <c r="H308" s="18">
        <v>339</v>
      </c>
      <c r="I308" s="50">
        <v>12.44</v>
      </c>
      <c r="J308" s="50">
        <v>9.92</v>
      </c>
      <c r="K308" s="50">
        <v>8.44</v>
      </c>
      <c r="L308" s="50" t="s">
        <v>311</v>
      </c>
      <c r="M308" s="50" t="s">
        <v>311</v>
      </c>
      <c r="N308" s="50" t="s">
        <v>311</v>
      </c>
      <c r="O308" s="50" t="s">
        <v>311</v>
      </c>
      <c r="P308" s="50" t="s">
        <v>311</v>
      </c>
      <c r="Q308" s="50" t="s">
        <v>311</v>
      </c>
    </row>
    <row r="309" spans="3:17" ht="14.25" customHeight="1">
      <c r="C309" s="138" t="s">
        <v>1645</v>
      </c>
      <c r="D309" s="139"/>
      <c r="E309" s="14" t="s">
        <v>1645</v>
      </c>
      <c r="F309" s="18">
        <v>682</v>
      </c>
      <c r="G309" s="37">
        <v>26</v>
      </c>
      <c r="H309" s="18">
        <v>499</v>
      </c>
      <c r="I309" s="50">
        <v>10.97</v>
      </c>
      <c r="J309" s="50">
        <v>8.76</v>
      </c>
      <c r="K309" s="50">
        <v>7.43</v>
      </c>
      <c r="L309" s="50" t="s">
        <v>311</v>
      </c>
      <c r="M309" s="50" t="s">
        <v>311</v>
      </c>
      <c r="N309" s="50" t="s">
        <v>311</v>
      </c>
      <c r="O309" s="50" t="s">
        <v>311</v>
      </c>
      <c r="P309" s="50" t="s">
        <v>311</v>
      </c>
      <c r="Q309" s="50" t="s">
        <v>311</v>
      </c>
    </row>
    <row r="310" spans="3:17" ht="14.25" customHeight="1">
      <c r="C310" s="138" t="s">
        <v>1646</v>
      </c>
      <c r="D310" s="139"/>
      <c r="E310" s="14" t="s">
        <v>1646</v>
      </c>
      <c r="F310" s="18">
        <v>299</v>
      </c>
      <c r="G310" s="37">
        <v>26</v>
      </c>
      <c r="H310" s="18">
        <v>219</v>
      </c>
      <c r="I310" s="50">
        <v>7.31</v>
      </c>
      <c r="J310" s="50">
        <v>5.83</v>
      </c>
      <c r="K310" s="50">
        <v>4.95</v>
      </c>
      <c r="L310" s="50"/>
      <c r="M310" s="50"/>
      <c r="N310" s="50"/>
      <c r="O310" s="50"/>
      <c r="P310" s="50"/>
      <c r="Q310" s="50"/>
    </row>
    <row r="311" spans="3:17" ht="14.25" customHeight="1">
      <c r="C311" s="138" t="s">
        <v>1647</v>
      </c>
      <c r="D311" s="139"/>
      <c r="E311" s="14" t="s">
        <v>1647</v>
      </c>
      <c r="F311" s="18">
        <v>75</v>
      </c>
      <c r="G311" s="37">
        <v>26</v>
      </c>
      <c r="H311" s="18">
        <v>55</v>
      </c>
      <c r="I311" s="50">
        <v>2.02</v>
      </c>
      <c r="J311" s="50">
        <v>1.61</v>
      </c>
      <c r="K311" s="50">
        <v>1.37</v>
      </c>
      <c r="L311" s="50"/>
      <c r="M311" s="50"/>
      <c r="N311" s="50"/>
      <c r="O311" s="50"/>
      <c r="P311" s="50"/>
      <c r="Q311" s="50"/>
    </row>
    <row r="312" spans="3:17" ht="14.25" customHeight="1">
      <c r="C312" s="138" t="s">
        <v>636</v>
      </c>
      <c r="D312" s="139"/>
      <c r="E312" s="14" t="s">
        <v>636</v>
      </c>
      <c r="F312" s="18">
        <v>272</v>
      </c>
      <c r="G312" s="37">
        <v>26</v>
      </c>
      <c r="H312" s="18">
        <v>199</v>
      </c>
      <c r="I312" s="50">
        <v>7.31</v>
      </c>
      <c r="J312" s="50">
        <v>5.83</v>
      </c>
      <c r="K312" s="50">
        <v>4.95</v>
      </c>
      <c r="L312" s="50" t="s">
        <v>311</v>
      </c>
      <c r="M312" s="50" t="s">
        <v>311</v>
      </c>
      <c r="N312" s="50" t="s">
        <v>311</v>
      </c>
      <c r="O312" s="50" t="s">
        <v>311</v>
      </c>
      <c r="P312" s="50" t="s">
        <v>311</v>
      </c>
      <c r="Q312" s="50" t="s">
        <v>311</v>
      </c>
    </row>
    <row r="313" spans="3:17" ht="14.25" customHeight="1">
      <c r="C313" s="140" t="s">
        <v>34</v>
      </c>
      <c r="D313" s="140"/>
      <c r="E313" s="140"/>
      <c r="F313" s="140"/>
      <c r="G313" s="140"/>
      <c r="H313" s="140"/>
      <c r="I313" s="140"/>
      <c r="J313" s="140"/>
      <c r="K313" s="137"/>
    </row>
    <row r="314" spans="3:17" ht="14.25" customHeight="1">
      <c r="C314" s="138" t="s">
        <v>190</v>
      </c>
      <c r="D314" s="139"/>
      <c r="E314" s="14"/>
      <c r="F314" s="18"/>
      <c r="G314" s="37"/>
      <c r="H314" s="18"/>
      <c r="I314" s="18"/>
      <c r="J314" s="18"/>
      <c r="K314" s="18"/>
      <c r="L314" s="18"/>
      <c r="M314" s="18"/>
      <c r="N314" s="18"/>
      <c r="O314" s="18"/>
      <c r="P314" s="18"/>
      <c r="Q314" s="18"/>
    </row>
    <row r="315" spans="3:17" ht="14.25" customHeight="1">
      <c r="C315" s="3" t="s">
        <v>16</v>
      </c>
      <c r="F315" s="19"/>
      <c r="G315" s="38"/>
      <c r="H315" s="19"/>
      <c r="I315" s="19"/>
      <c r="J315" s="19"/>
      <c r="K315" s="19"/>
    </row>
    <row r="316" spans="3:17" ht="14.25" customHeight="1">
      <c r="C316" s="142" t="s">
        <v>28</v>
      </c>
      <c r="D316" s="143"/>
      <c r="E316" s="26" t="s">
        <v>311</v>
      </c>
      <c r="F316" s="20" t="s">
        <v>119</v>
      </c>
      <c r="G316" s="39">
        <v>0</v>
      </c>
      <c r="H316" s="21" t="s">
        <v>119</v>
      </c>
      <c r="I316" s="18"/>
      <c r="J316" s="18"/>
      <c r="K316" s="18"/>
      <c r="L316" s="18"/>
      <c r="M316" s="18"/>
      <c r="N316" s="18"/>
      <c r="O316" s="18"/>
      <c r="P316" s="18"/>
      <c r="Q316" s="18"/>
    </row>
    <row r="317" spans="3:17" ht="14.25" customHeight="1">
      <c r="C317" s="142" t="s">
        <v>32</v>
      </c>
      <c r="D317" s="143"/>
      <c r="E317" s="26" t="s">
        <v>311</v>
      </c>
      <c r="F317" s="20">
        <v>300</v>
      </c>
      <c r="G317" s="39">
        <v>0</v>
      </c>
      <c r="H317" s="21">
        <v>300</v>
      </c>
      <c r="I317" s="18"/>
      <c r="J317" s="18"/>
      <c r="K317" s="18"/>
      <c r="L317" s="18"/>
      <c r="M317" s="18"/>
      <c r="N317" s="18"/>
      <c r="O317" s="18"/>
      <c r="P317" s="18"/>
      <c r="Q317" s="18"/>
    </row>
    <row r="318" spans="3:17" ht="14.25" customHeight="1">
      <c r="C318" s="136" t="s">
        <v>40</v>
      </c>
      <c r="D318" s="137"/>
      <c r="E318" s="24" t="s">
        <v>540</v>
      </c>
      <c r="F318" s="24">
        <v>0</v>
      </c>
      <c r="G318" s="40">
        <v>0</v>
      </c>
      <c r="H318" s="24">
        <v>0</v>
      </c>
      <c r="I318" s="24" t="s">
        <v>57</v>
      </c>
      <c r="J318" s="24" t="s">
        <v>57</v>
      </c>
      <c r="K318" s="24" t="s">
        <v>57</v>
      </c>
      <c r="L318" s="50" t="s">
        <v>1608</v>
      </c>
      <c r="M318" s="50" t="s">
        <v>1608</v>
      </c>
      <c r="N318" s="50" t="s">
        <v>1608</v>
      </c>
      <c r="O318" s="50" t="s">
        <v>1608</v>
      </c>
      <c r="P318" s="50" t="s">
        <v>1608</v>
      </c>
      <c r="Q318" s="50" t="s">
        <v>1608</v>
      </c>
    </row>
    <row r="319" spans="3:17" ht="14.25" customHeight="1">
      <c r="C319" s="136" t="s">
        <v>193</v>
      </c>
      <c r="D319" s="137"/>
      <c r="E319" s="24" t="s">
        <v>311</v>
      </c>
      <c r="F319" s="24">
        <v>335</v>
      </c>
      <c r="G319" s="40">
        <v>0</v>
      </c>
      <c r="H319" s="24">
        <v>335</v>
      </c>
      <c r="I319" s="24" t="s">
        <v>57</v>
      </c>
      <c r="J319" s="24" t="s">
        <v>57</v>
      </c>
      <c r="K319" s="24" t="s">
        <v>57</v>
      </c>
      <c r="L319" s="50" t="s">
        <v>1608</v>
      </c>
      <c r="M319" s="50" t="s">
        <v>1608</v>
      </c>
      <c r="N319" s="50" t="s">
        <v>1608</v>
      </c>
      <c r="O319" s="50" t="s">
        <v>1608</v>
      </c>
      <c r="P319" s="50" t="s">
        <v>1608</v>
      </c>
      <c r="Q319" s="50" t="s">
        <v>1608</v>
      </c>
    </row>
    <row r="320" spans="3:17" ht="14.25" customHeight="1">
      <c r="C320" s="136" t="s">
        <v>25</v>
      </c>
      <c r="D320" s="137"/>
      <c r="E320" s="24" t="s">
        <v>311</v>
      </c>
      <c r="F320" s="24" t="s">
        <v>57</v>
      </c>
      <c r="G320" s="24" t="s">
        <v>57</v>
      </c>
      <c r="H320" s="24" t="s">
        <v>57</v>
      </c>
      <c r="I320" s="24" t="s">
        <v>57</v>
      </c>
      <c r="J320" s="24" t="s">
        <v>57</v>
      </c>
      <c r="K320" s="24" t="s">
        <v>57</v>
      </c>
      <c r="L320" s="50" t="s">
        <v>1608</v>
      </c>
      <c r="M320" s="50" t="s">
        <v>1608</v>
      </c>
      <c r="N320" s="50" t="s">
        <v>1608</v>
      </c>
      <c r="O320" s="50" t="s">
        <v>1608</v>
      </c>
      <c r="P320" s="50" t="s">
        <v>1608</v>
      </c>
      <c r="Q320" s="50" t="s">
        <v>1608</v>
      </c>
    </row>
    <row r="321" spans="2:17" ht="14.25" customHeight="1">
      <c r="C321" s="141" t="s">
        <v>47</v>
      </c>
      <c r="D321" s="141"/>
      <c r="E321" s="24"/>
      <c r="F321" s="24"/>
      <c r="G321" s="40"/>
      <c r="H321" s="24"/>
      <c r="I321" s="24"/>
      <c r="J321" s="24"/>
      <c r="K321" s="24"/>
      <c r="L321" s="24"/>
      <c r="M321" s="24"/>
      <c r="N321" s="24"/>
      <c r="O321" s="24"/>
      <c r="P321" s="24"/>
      <c r="Q321" s="24"/>
    </row>
    <row r="322" spans="2:17" ht="14.25" customHeight="1">
      <c r="C322" s="141" t="s">
        <v>33</v>
      </c>
      <c r="D322" s="141"/>
      <c r="E322" s="24" t="s">
        <v>311</v>
      </c>
      <c r="F322" s="24">
        <v>540</v>
      </c>
      <c r="G322" s="40">
        <v>0</v>
      </c>
      <c r="H322" s="24">
        <v>5540</v>
      </c>
      <c r="I322" s="24"/>
      <c r="J322" s="24"/>
      <c r="K322" s="24"/>
      <c r="L322" s="24"/>
      <c r="M322" s="24"/>
      <c r="N322" s="24"/>
      <c r="O322" s="24"/>
      <c r="P322" s="24"/>
      <c r="Q322" s="24"/>
    </row>
    <row r="323" spans="2:17" ht="14.25" customHeight="1"/>
    <row r="324" spans="2:17" ht="20.100000000000001" customHeight="1">
      <c r="C324" s="4" t="s">
        <v>2</v>
      </c>
      <c r="D324" s="5" t="s">
        <v>54</v>
      </c>
      <c r="E324" s="1"/>
      <c r="G324" s="35"/>
    </row>
    <row r="325" spans="2:17" ht="20.100000000000001" customHeight="1">
      <c r="C325" s="4" t="s">
        <v>5</v>
      </c>
      <c r="D325" s="16" t="s">
        <v>601</v>
      </c>
      <c r="E325" s="115" t="s">
        <v>1629</v>
      </c>
      <c r="G325" s="35"/>
    </row>
    <row r="326" spans="2:17" ht="20.100000000000001" customHeight="1">
      <c r="C326" s="4" t="s">
        <v>7</v>
      </c>
      <c r="D326" s="5">
        <v>35</v>
      </c>
      <c r="E326" s="1"/>
      <c r="G326" s="35"/>
    </row>
    <row r="327" spans="2:17" ht="20.100000000000001" customHeight="1">
      <c r="C327" s="4" t="s">
        <v>12</v>
      </c>
      <c r="D327" s="5">
        <v>35</v>
      </c>
      <c r="E327" s="1"/>
      <c r="G327" s="35"/>
    </row>
    <row r="328" spans="2:17" ht="20.100000000000001" customHeight="1">
      <c r="C328" s="4" t="s">
        <v>13</v>
      </c>
      <c r="D328" s="7" t="s">
        <v>602</v>
      </c>
      <c r="E328" s="1"/>
      <c r="G328" s="35"/>
    </row>
    <row r="329" spans="2:17" ht="20.100000000000001" customHeight="1">
      <c r="C329" s="8" t="s">
        <v>51</v>
      </c>
      <c r="D329" s="32">
        <v>2.6100000000000002E-2</v>
      </c>
      <c r="E329" s="1"/>
      <c r="G329" s="35"/>
    </row>
    <row r="330" spans="2:17" ht="20.100000000000001" customHeight="1">
      <c r="C330" s="8" t="s">
        <v>50</v>
      </c>
      <c r="D330" s="32">
        <v>0.15279999999999999</v>
      </c>
      <c r="E330" s="1"/>
      <c r="G330" s="35"/>
    </row>
    <row r="331" spans="2:17" s="10" customFormat="1" ht="20.100000000000001" customHeight="1">
      <c r="B331" s="9"/>
      <c r="F331" s="147" t="s">
        <v>3</v>
      </c>
      <c r="G331" s="148"/>
      <c r="H331" s="149"/>
      <c r="I331" s="146" t="s">
        <v>4</v>
      </c>
      <c r="J331" s="146"/>
      <c r="K331" s="146"/>
      <c r="L331" s="146" t="s">
        <v>49</v>
      </c>
      <c r="M331" s="146"/>
      <c r="N331" s="146"/>
      <c r="O331" s="146" t="s">
        <v>48</v>
      </c>
      <c r="P331" s="146"/>
      <c r="Q331" s="146"/>
    </row>
    <row r="332" spans="2:17" s="10" customFormat="1" ht="20.100000000000001" customHeight="1">
      <c r="B332" s="9"/>
      <c r="F332" s="147" t="s">
        <v>6</v>
      </c>
      <c r="G332" s="148"/>
      <c r="H332" s="149"/>
      <c r="I332" s="150" t="s">
        <v>26</v>
      </c>
      <c r="J332" s="150"/>
      <c r="K332" s="150"/>
      <c r="L332" s="150" t="s">
        <v>26</v>
      </c>
      <c r="M332" s="150"/>
      <c r="N332" s="150"/>
      <c r="O332" s="150" t="s">
        <v>26</v>
      </c>
      <c r="P332" s="150"/>
      <c r="Q332" s="150"/>
    </row>
    <row r="333" spans="2:17" s="13" customFormat="1" ht="20.100000000000001" customHeight="1">
      <c r="B333" s="11"/>
      <c r="C333" s="151" t="s">
        <v>14</v>
      </c>
      <c r="D333" s="152"/>
      <c r="E333" s="28" t="s">
        <v>17</v>
      </c>
      <c r="F333" s="28" t="s">
        <v>8</v>
      </c>
      <c r="G333" s="36" t="s">
        <v>18</v>
      </c>
      <c r="H333" s="28" t="s">
        <v>19</v>
      </c>
      <c r="I333" s="28" t="s">
        <v>9</v>
      </c>
      <c r="J333" s="28" t="s">
        <v>10</v>
      </c>
      <c r="K333" s="28" t="s">
        <v>11</v>
      </c>
      <c r="L333" s="28" t="s">
        <v>9</v>
      </c>
      <c r="M333" s="28" t="s">
        <v>10</v>
      </c>
      <c r="N333" s="28" t="s">
        <v>11</v>
      </c>
      <c r="O333" s="28" t="s">
        <v>9</v>
      </c>
      <c r="P333" s="28" t="s">
        <v>10</v>
      </c>
      <c r="Q333" s="28" t="s">
        <v>11</v>
      </c>
    </row>
    <row r="334" spans="2:17" ht="77.25" customHeight="1">
      <c r="C334" s="134" t="s">
        <v>604</v>
      </c>
      <c r="D334" s="135"/>
      <c r="E334" s="14" t="s">
        <v>601</v>
      </c>
      <c r="F334" s="18">
        <v>911</v>
      </c>
      <c r="G334" s="37">
        <v>11.31</v>
      </c>
      <c r="H334" s="18">
        <v>808</v>
      </c>
      <c r="I334" s="50">
        <v>27.86</v>
      </c>
      <c r="J334" s="50">
        <v>22.2</v>
      </c>
      <c r="K334" s="50">
        <v>18.850000000000001</v>
      </c>
      <c r="L334" s="50" t="s">
        <v>1608</v>
      </c>
      <c r="M334" s="50" t="s">
        <v>1608</v>
      </c>
      <c r="N334" s="50" t="s">
        <v>1608</v>
      </c>
      <c r="O334" s="50" t="s">
        <v>1608</v>
      </c>
      <c r="P334" s="50" t="s">
        <v>1608</v>
      </c>
      <c r="Q334" s="50" t="s">
        <v>1608</v>
      </c>
    </row>
    <row r="335" spans="2:17" ht="20.100000000000001" customHeight="1">
      <c r="B335" s="15"/>
      <c r="C335" s="153" t="s">
        <v>603</v>
      </c>
      <c r="D335" s="153"/>
      <c r="E335" s="153"/>
      <c r="F335" s="153"/>
      <c r="G335" s="153"/>
      <c r="H335" s="153"/>
      <c r="I335" s="153"/>
      <c r="J335" s="153"/>
      <c r="K335" s="153"/>
    </row>
    <row r="336" spans="2:17" ht="20.100000000000001" customHeight="1">
      <c r="C336" s="144" t="s">
        <v>70</v>
      </c>
      <c r="D336" s="145"/>
      <c r="E336" s="14"/>
      <c r="F336" s="18"/>
      <c r="G336" s="37"/>
      <c r="H336" s="18"/>
      <c r="I336" s="18"/>
      <c r="J336" s="18"/>
      <c r="K336" s="18"/>
      <c r="L336" s="18"/>
      <c r="M336" s="18"/>
      <c r="N336" s="18"/>
      <c r="O336" s="18"/>
      <c r="P336" s="18"/>
      <c r="Q336" s="18"/>
    </row>
    <row r="337" spans="3:17" ht="20.100000000000001" customHeight="1">
      <c r="C337" s="138" t="s">
        <v>546</v>
      </c>
      <c r="D337" s="139"/>
      <c r="E337" s="14" t="s">
        <v>549</v>
      </c>
      <c r="F337" s="18">
        <v>150</v>
      </c>
      <c r="G337" s="37">
        <v>11.31</v>
      </c>
      <c r="H337" s="18">
        <v>150</v>
      </c>
      <c r="I337" s="50">
        <v>2.48</v>
      </c>
      <c r="J337" s="50">
        <v>1.97</v>
      </c>
      <c r="K337" s="50">
        <v>1.67</v>
      </c>
      <c r="L337" s="50" t="s">
        <v>1608</v>
      </c>
      <c r="M337" s="50" t="s">
        <v>1608</v>
      </c>
      <c r="N337" s="50" t="s">
        <v>1608</v>
      </c>
      <c r="O337" s="50" t="s">
        <v>1608</v>
      </c>
      <c r="P337" s="50" t="s">
        <v>1608</v>
      </c>
      <c r="Q337" s="50" t="s">
        <v>1608</v>
      </c>
    </row>
    <row r="338" spans="3:17" ht="20.100000000000001" customHeight="1">
      <c r="C338" s="138" t="s">
        <v>547</v>
      </c>
      <c r="D338" s="139"/>
      <c r="E338" s="14" t="s">
        <v>550</v>
      </c>
      <c r="F338" s="18">
        <v>50</v>
      </c>
      <c r="G338" s="37">
        <v>0</v>
      </c>
      <c r="H338" s="18">
        <v>50</v>
      </c>
      <c r="I338" s="50">
        <v>1.75</v>
      </c>
      <c r="J338" s="50">
        <v>1.39</v>
      </c>
      <c r="K338" s="50">
        <v>1.18</v>
      </c>
      <c r="L338" s="50" t="s">
        <v>1608</v>
      </c>
      <c r="M338" s="50" t="s">
        <v>1608</v>
      </c>
      <c r="N338" s="50" t="s">
        <v>1608</v>
      </c>
      <c r="O338" s="50" t="s">
        <v>1608</v>
      </c>
      <c r="P338" s="50" t="s">
        <v>1608</v>
      </c>
      <c r="Q338" s="50" t="s">
        <v>1608</v>
      </c>
    </row>
    <row r="339" spans="3:17" ht="20.100000000000001" customHeight="1">
      <c r="C339" s="144" t="s">
        <v>76</v>
      </c>
      <c r="D339" s="145"/>
      <c r="E339" s="14"/>
      <c r="F339" s="18"/>
      <c r="G339" s="37"/>
      <c r="H339" s="18"/>
      <c r="I339" s="50"/>
      <c r="J339" s="50"/>
      <c r="K339" s="50"/>
      <c r="L339" s="50"/>
      <c r="M339" s="50"/>
      <c r="N339" s="50"/>
      <c r="O339" s="50"/>
      <c r="P339" s="50"/>
      <c r="Q339" s="50"/>
    </row>
    <row r="340" spans="3:17" ht="20.100000000000001" customHeight="1">
      <c r="C340" s="154" t="s">
        <v>605</v>
      </c>
      <c r="D340" s="155"/>
      <c r="E340" s="14" t="s">
        <v>606</v>
      </c>
      <c r="F340" s="18">
        <v>273</v>
      </c>
      <c r="G340" s="37">
        <v>11.36</v>
      </c>
      <c r="H340" s="18">
        <v>242</v>
      </c>
      <c r="I340" s="50">
        <v>8.36</v>
      </c>
      <c r="J340" s="50">
        <v>6.66</v>
      </c>
      <c r="K340" s="50">
        <v>5.66</v>
      </c>
      <c r="L340" s="50" t="s">
        <v>1608</v>
      </c>
      <c r="M340" s="50" t="s">
        <v>1608</v>
      </c>
      <c r="N340" s="50" t="s">
        <v>1608</v>
      </c>
      <c r="O340" s="50" t="s">
        <v>1608</v>
      </c>
      <c r="P340" s="50" t="s">
        <v>1608</v>
      </c>
      <c r="Q340" s="50" t="s">
        <v>1608</v>
      </c>
    </row>
    <row r="341" spans="3:17" ht="20.100000000000001" customHeight="1">
      <c r="C341" s="140" t="s">
        <v>21</v>
      </c>
      <c r="D341" s="140"/>
      <c r="E341" s="140"/>
      <c r="F341" s="140"/>
      <c r="G341" s="140"/>
      <c r="H341" s="140"/>
      <c r="I341" s="140"/>
      <c r="J341" s="140"/>
      <c r="K341" s="140"/>
    </row>
    <row r="342" spans="3:17" ht="20.100000000000001" customHeight="1">
      <c r="C342" s="138" t="s">
        <v>88</v>
      </c>
      <c r="D342" s="139"/>
      <c r="E342" s="14" t="s">
        <v>311</v>
      </c>
      <c r="F342" s="14" t="s">
        <v>311</v>
      </c>
      <c r="G342" s="14" t="s">
        <v>311</v>
      </c>
      <c r="H342" s="14" t="s">
        <v>311</v>
      </c>
      <c r="I342" s="14" t="s">
        <v>311</v>
      </c>
      <c r="J342" s="14" t="s">
        <v>311</v>
      </c>
      <c r="K342" s="14" t="s">
        <v>311</v>
      </c>
      <c r="L342" s="50" t="s">
        <v>1608</v>
      </c>
      <c r="M342" s="50" t="s">
        <v>1608</v>
      </c>
      <c r="N342" s="50" t="s">
        <v>1608</v>
      </c>
      <c r="O342" s="50" t="s">
        <v>1608</v>
      </c>
      <c r="P342" s="50" t="s">
        <v>1608</v>
      </c>
      <c r="Q342" s="50" t="s">
        <v>1608</v>
      </c>
    </row>
    <row r="343" spans="3:17" ht="20.100000000000001" customHeight="1">
      <c r="C343" s="140" t="s">
        <v>23</v>
      </c>
      <c r="D343" s="140"/>
      <c r="E343" s="140"/>
      <c r="F343" s="140"/>
      <c r="G343" s="140"/>
      <c r="H343" s="140"/>
      <c r="I343" s="140"/>
      <c r="J343" s="140"/>
      <c r="K343" s="140"/>
    </row>
    <row r="344" spans="3:17" ht="20.100000000000001" customHeight="1">
      <c r="C344" s="138"/>
      <c r="D344" s="139"/>
      <c r="E344" s="14"/>
      <c r="F344" s="18"/>
      <c r="G344" s="37"/>
      <c r="H344" s="18"/>
      <c r="I344" s="18"/>
      <c r="J344" s="18"/>
      <c r="K344" s="18"/>
      <c r="L344" s="18"/>
      <c r="M344" s="18"/>
      <c r="N344" s="18"/>
      <c r="O344" s="18"/>
      <c r="P344" s="18"/>
      <c r="Q344" s="18"/>
    </row>
    <row r="345" spans="3:17" ht="20.100000000000001" customHeight="1">
      <c r="C345" s="140" t="s">
        <v>22</v>
      </c>
      <c r="D345" s="140"/>
      <c r="E345" s="140"/>
      <c r="F345" s="140"/>
      <c r="G345" s="140"/>
      <c r="H345" s="140"/>
      <c r="I345" s="140"/>
      <c r="J345" s="140"/>
      <c r="K345" s="140"/>
    </row>
    <row r="346" spans="3:17" ht="20.100000000000001" customHeight="1">
      <c r="C346" s="138" t="s">
        <v>119</v>
      </c>
      <c r="D346" s="139"/>
      <c r="E346" s="14"/>
      <c r="F346" s="18"/>
      <c r="G346" s="37"/>
      <c r="H346" s="18"/>
      <c r="I346" s="18"/>
      <c r="J346" s="18"/>
      <c r="K346" s="18"/>
      <c r="L346" s="18"/>
      <c r="M346" s="18"/>
      <c r="N346" s="18"/>
      <c r="O346" s="18"/>
      <c r="P346" s="18"/>
      <c r="Q346" s="18"/>
    </row>
    <row r="347" spans="3:17" ht="20.100000000000001" customHeight="1">
      <c r="C347" s="140" t="s">
        <v>34</v>
      </c>
      <c r="D347" s="140"/>
      <c r="E347" s="140"/>
      <c r="F347" s="140"/>
      <c r="G347" s="140"/>
      <c r="H347" s="140"/>
      <c r="I347" s="140"/>
      <c r="J347" s="140"/>
      <c r="K347" s="137"/>
    </row>
    <row r="348" spans="3:17" ht="20.100000000000001" customHeight="1">
      <c r="C348" s="138" t="s">
        <v>190</v>
      </c>
      <c r="D348" s="139"/>
      <c r="E348" s="14" t="s">
        <v>311</v>
      </c>
      <c r="F348" s="14" t="s">
        <v>311</v>
      </c>
      <c r="G348" s="14" t="s">
        <v>311</v>
      </c>
      <c r="H348" s="14" t="s">
        <v>311</v>
      </c>
      <c r="I348" s="14" t="s">
        <v>311</v>
      </c>
      <c r="J348" s="14" t="s">
        <v>311</v>
      </c>
      <c r="K348" s="14" t="s">
        <v>311</v>
      </c>
      <c r="L348" s="50" t="s">
        <v>1608</v>
      </c>
      <c r="M348" s="50" t="s">
        <v>1608</v>
      </c>
      <c r="N348" s="50" t="s">
        <v>1608</v>
      </c>
      <c r="O348" s="50" t="s">
        <v>1608</v>
      </c>
      <c r="P348" s="50" t="s">
        <v>1608</v>
      </c>
      <c r="Q348" s="50" t="s">
        <v>1608</v>
      </c>
    </row>
    <row r="349" spans="3:17" ht="20.100000000000001" customHeight="1">
      <c r="C349" s="3" t="s">
        <v>16</v>
      </c>
      <c r="F349" s="19"/>
      <c r="G349" s="38"/>
      <c r="H349" s="19"/>
      <c r="I349" s="19"/>
      <c r="J349" s="19"/>
      <c r="K349" s="19"/>
    </row>
    <row r="350" spans="3:17" ht="20.100000000000001" customHeight="1">
      <c r="C350" s="142" t="s">
        <v>28</v>
      </c>
      <c r="D350" s="143"/>
      <c r="E350" s="26" t="s">
        <v>311</v>
      </c>
      <c r="F350" s="20" t="s">
        <v>119</v>
      </c>
      <c r="G350" s="39">
        <v>0</v>
      </c>
      <c r="H350" s="21" t="s">
        <v>119</v>
      </c>
      <c r="I350" s="18"/>
      <c r="J350" s="18"/>
      <c r="K350" s="18"/>
      <c r="L350" s="18"/>
      <c r="M350" s="18"/>
      <c r="N350" s="18"/>
      <c r="O350" s="18"/>
      <c r="P350" s="18"/>
      <c r="Q350" s="18"/>
    </row>
    <row r="351" spans="3:17" ht="20.100000000000001" customHeight="1">
      <c r="C351" s="142" t="s">
        <v>32</v>
      </c>
      <c r="D351" s="143"/>
      <c r="E351" s="26" t="s">
        <v>311</v>
      </c>
      <c r="F351" s="20">
        <v>300</v>
      </c>
      <c r="G351" s="39">
        <v>0</v>
      </c>
      <c r="H351" s="21">
        <v>300</v>
      </c>
      <c r="I351" s="18"/>
      <c r="J351" s="18"/>
      <c r="K351" s="18"/>
      <c r="L351" s="18"/>
      <c r="M351" s="18"/>
      <c r="N351" s="18"/>
      <c r="O351" s="18"/>
      <c r="P351" s="18"/>
      <c r="Q351" s="18"/>
    </row>
    <row r="352" spans="3:17" ht="20.100000000000001" customHeight="1">
      <c r="C352" s="136" t="s">
        <v>56</v>
      </c>
      <c r="D352" s="137"/>
      <c r="E352" s="24" t="s">
        <v>540</v>
      </c>
      <c r="F352" s="24"/>
      <c r="G352" s="40"/>
      <c r="H352" s="24"/>
      <c r="I352" s="24" t="s">
        <v>57</v>
      </c>
      <c r="J352" s="24" t="s">
        <v>57</v>
      </c>
      <c r="K352" s="24" t="s">
        <v>57</v>
      </c>
      <c r="L352" s="119" t="s">
        <v>1608</v>
      </c>
      <c r="M352" s="119" t="s">
        <v>1608</v>
      </c>
      <c r="N352" s="119" t="s">
        <v>1608</v>
      </c>
      <c r="O352" s="119" t="s">
        <v>1608</v>
      </c>
      <c r="P352" s="119" t="s">
        <v>1608</v>
      </c>
      <c r="Q352" s="119" t="s">
        <v>1608</v>
      </c>
    </row>
    <row r="353" spans="2:17" ht="20.100000000000001" customHeight="1">
      <c r="C353" s="136" t="s">
        <v>193</v>
      </c>
      <c r="D353" s="137"/>
      <c r="E353" s="24" t="s">
        <v>311</v>
      </c>
      <c r="F353" s="24">
        <v>400</v>
      </c>
      <c r="G353" s="40">
        <v>0</v>
      </c>
      <c r="H353" s="24">
        <v>400</v>
      </c>
      <c r="I353" s="24" t="s">
        <v>57</v>
      </c>
      <c r="J353" s="24" t="s">
        <v>57</v>
      </c>
      <c r="K353" s="24" t="s">
        <v>57</v>
      </c>
      <c r="L353" s="119" t="s">
        <v>1608</v>
      </c>
      <c r="M353" s="119" t="s">
        <v>1608</v>
      </c>
      <c r="N353" s="119" t="s">
        <v>1608</v>
      </c>
      <c r="O353" s="119" t="s">
        <v>1608</v>
      </c>
      <c r="P353" s="119" t="s">
        <v>1608</v>
      </c>
      <c r="Q353" s="119" t="s">
        <v>1608</v>
      </c>
    </row>
    <row r="354" spans="2:17" ht="20.100000000000001" customHeight="1">
      <c r="C354" s="136" t="s">
        <v>25</v>
      </c>
      <c r="D354" s="137"/>
      <c r="E354" s="24" t="s">
        <v>311</v>
      </c>
      <c r="F354" s="24" t="s">
        <v>57</v>
      </c>
      <c r="G354" s="40" t="s">
        <v>57</v>
      </c>
      <c r="H354" s="24" t="s">
        <v>57</v>
      </c>
      <c r="I354" s="24" t="s">
        <v>57</v>
      </c>
      <c r="J354" s="24" t="s">
        <v>57</v>
      </c>
      <c r="K354" s="24" t="s">
        <v>57</v>
      </c>
      <c r="L354" s="119" t="s">
        <v>1608</v>
      </c>
      <c r="M354" s="119" t="s">
        <v>1608</v>
      </c>
      <c r="N354" s="119" t="s">
        <v>1608</v>
      </c>
      <c r="O354" s="119" t="s">
        <v>1608</v>
      </c>
      <c r="P354" s="119" t="s">
        <v>1608</v>
      </c>
      <c r="Q354" s="119" t="s">
        <v>1608</v>
      </c>
    </row>
    <row r="355" spans="2:17" ht="20.100000000000001" customHeight="1">
      <c r="C355" s="141" t="s">
        <v>47</v>
      </c>
      <c r="D355" s="141"/>
      <c r="E355" s="24"/>
      <c r="F355" s="24"/>
      <c r="G355" s="40"/>
      <c r="H355" s="24"/>
      <c r="I355" s="24"/>
      <c r="J355" s="24"/>
      <c r="K355" s="24"/>
      <c r="L355" s="24"/>
      <c r="M355" s="24"/>
      <c r="N355" s="24"/>
      <c r="O355" s="24"/>
      <c r="P355" s="24"/>
      <c r="Q355" s="24"/>
    </row>
    <row r="356" spans="2:17" ht="20.100000000000001" customHeight="1">
      <c r="C356" s="141" t="s">
        <v>33</v>
      </c>
      <c r="D356" s="141"/>
      <c r="E356" s="24" t="s">
        <v>311</v>
      </c>
      <c r="F356" s="24">
        <v>550</v>
      </c>
      <c r="G356" s="40">
        <v>0</v>
      </c>
      <c r="H356" s="24">
        <v>550</v>
      </c>
      <c r="I356" s="24"/>
      <c r="J356" s="24"/>
      <c r="K356" s="24"/>
      <c r="L356" s="24"/>
      <c r="M356" s="24"/>
      <c r="N356" s="24"/>
      <c r="O356" s="24"/>
      <c r="P356" s="24"/>
      <c r="Q356" s="24"/>
    </row>
    <row r="357" spans="2:17" ht="14.25" customHeight="1"/>
    <row r="358" spans="2:17" ht="14.25" customHeight="1"/>
    <row r="359" spans="2:17" ht="20.100000000000001" customHeight="1">
      <c r="C359" s="4" t="s">
        <v>2</v>
      </c>
      <c r="D359" s="5" t="s">
        <v>54</v>
      </c>
      <c r="E359" s="1"/>
      <c r="G359" s="35"/>
    </row>
    <row r="360" spans="2:17" ht="20.100000000000001" customHeight="1">
      <c r="C360" s="4" t="s">
        <v>5</v>
      </c>
      <c r="D360" s="16" t="s">
        <v>612</v>
      </c>
      <c r="E360" s="115" t="s">
        <v>1630</v>
      </c>
      <c r="G360" s="35"/>
    </row>
    <row r="361" spans="2:17" ht="20.100000000000001" customHeight="1">
      <c r="C361" s="4" t="s">
        <v>7</v>
      </c>
      <c r="D361" s="5">
        <v>45</v>
      </c>
      <c r="E361" s="1"/>
      <c r="G361" s="35"/>
    </row>
    <row r="362" spans="2:17" ht="20.100000000000001" customHeight="1">
      <c r="C362" s="4" t="s">
        <v>12</v>
      </c>
      <c r="D362" s="5">
        <v>45</v>
      </c>
      <c r="E362" s="1"/>
      <c r="G362" s="35"/>
    </row>
    <row r="363" spans="2:17" ht="20.100000000000001" customHeight="1">
      <c r="C363" s="4" t="s">
        <v>13</v>
      </c>
      <c r="D363" s="7" t="s">
        <v>613</v>
      </c>
      <c r="E363" s="1"/>
      <c r="G363" s="35"/>
    </row>
    <row r="364" spans="2:17" ht="20.100000000000001" customHeight="1">
      <c r="C364" s="8" t="s">
        <v>51</v>
      </c>
      <c r="D364" s="32">
        <v>1.44E-2</v>
      </c>
      <c r="E364" s="1"/>
      <c r="G364" s="35"/>
    </row>
    <row r="365" spans="2:17" ht="20.100000000000001" customHeight="1">
      <c r="C365" s="8" t="s">
        <v>50</v>
      </c>
      <c r="D365" s="32">
        <v>8.4599999999999995E-2</v>
      </c>
      <c r="E365" s="1"/>
      <c r="G365" s="35"/>
    </row>
    <row r="366" spans="2:17" s="10" customFormat="1" ht="20.100000000000001" customHeight="1">
      <c r="B366" s="9"/>
      <c r="F366" s="147" t="s">
        <v>3</v>
      </c>
      <c r="G366" s="148"/>
      <c r="H366" s="149"/>
      <c r="I366" s="146" t="s">
        <v>4</v>
      </c>
      <c r="J366" s="146"/>
      <c r="K366" s="146"/>
      <c r="L366" s="146" t="s">
        <v>49</v>
      </c>
      <c r="M366" s="146"/>
      <c r="N366" s="146"/>
      <c r="O366" s="146" t="s">
        <v>48</v>
      </c>
      <c r="P366" s="146"/>
      <c r="Q366" s="146"/>
    </row>
    <row r="367" spans="2:17" s="10" customFormat="1" ht="20.100000000000001" customHeight="1">
      <c r="B367" s="9"/>
      <c r="F367" s="147" t="s">
        <v>6</v>
      </c>
      <c r="G367" s="148"/>
      <c r="H367" s="149"/>
      <c r="I367" s="150" t="s">
        <v>26</v>
      </c>
      <c r="J367" s="150"/>
      <c r="K367" s="150"/>
      <c r="L367" s="150" t="s">
        <v>26</v>
      </c>
      <c r="M367" s="150"/>
      <c r="N367" s="150"/>
      <c r="O367" s="150" t="s">
        <v>26</v>
      </c>
      <c r="P367" s="150"/>
      <c r="Q367" s="150"/>
    </row>
    <row r="368" spans="2:17" s="13" customFormat="1" ht="20.100000000000001" customHeight="1">
      <c r="B368" s="11"/>
      <c r="C368" s="151" t="s">
        <v>14</v>
      </c>
      <c r="D368" s="152"/>
      <c r="E368" s="28" t="s">
        <v>17</v>
      </c>
      <c r="F368" s="28" t="s">
        <v>8</v>
      </c>
      <c r="G368" s="36" t="s">
        <v>18</v>
      </c>
      <c r="H368" s="28" t="s">
        <v>19</v>
      </c>
      <c r="I368" s="28" t="s">
        <v>9</v>
      </c>
      <c r="J368" s="28" t="s">
        <v>10</v>
      </c>
      <c r="K368" s="28" t="s">
        <v>11</v>
      </c>
      <c r="L368" s="28" t="s">
        <v>9</v>
      </c>
      <c r="M368" s="28" t="s">
        <v>10</v>
      </c>
      <c r="N368" s="28" t="s">
        <v>11</v>
      </c>
      <c r="O368" s="28" t="s">
        <v>9</v>
      </c>
      <c r="P368" s="28" t="s">
        <v>10</v>
      </c>
      <c r="Q368" s="28" t="s">
        <v>11</v>
      </c>
    </row>
    <row r="369" spans="2:17" ht="77.25" customHeight="1">
      <c r="C369" s="134" t="s">
        <v>617</v>
      </c>
      <c r="D369" s="135"/>
      <c r="E369" s="14" t="s">
        <v>614</v>
      </c>
      <c r="F369" s="18">
        <v>2792</v>
      </c>
      <c r="G369" s="37">
        <v>16.829999999999998</v>
      </c>
      <c r="H369" s="17">
        <v>2322</v>
      </c>
      <c r="I369" s="50">
        <v>88.38</v>
      </c>
      <c r="J369" s="50">
        <v>70.44</v>
      </c>
      <c r="K369" s="50">
        <v>59.79</v>
      </c>
      <c r="L369" s="50" t="s">
        <v>311</v>
      </c>
      <c r="M369" s="50" t="s">
        <v>311</v>
      </c>
      <c r="N369" s="50" t="s">
        <v>311</v>
      </c>
      <c r="O369" s="18" t="s">
        <v>311</v>
      </c>
      <c r="P369" s="18" t="s">
        <v>311</v>
      </c>
      <c r="Q369" s="18" t="s">
        <v>311</v>
      </c>
    </row>
    <row r="370" spans="2:17" ht="77.25" customHeight="1">
      <c r="C370" s="134" t="s">
        <v>616</v>
      </c>
      <c r="D370" s="135"/>
      <c r="E370" s="14" t="s">
        <v>615</v>
      </c>
      <c r="F370" s="18">
        <v>3316</v>
      </c>
      <c r="G370" s="37">
        <v>16.89</v>
      </c>
      <c r="H370" s="18">
        <v>2756</v>
      </c>
      <c r="I370" s="50">
        <v>94.2</v>
      </c>
      <c r="J370" s="50">
        <v>75.069999999999993</v>
      </c>
      <c r="K370" s="50">
        <v>63.72</v>
      </c>
      <c r="L370" s="50" t="s">
        <v>311</v>
      </c>
      <c r="M370" s="50" t="s">
        <v>311</v>
      </c>
      <c r="N370" s="50" t="s">
        <v>311</v>
      </c>
      <c r="O370" s="18" t="s">
        <v>311</v>
      </c>
      <c r="P370" s="18" t="s">
        <v>311</v>
      </c>
      <c r="Q370" s="18" t="s">
        <v>311</v>
      </c>
    </row>
    <row r="371" spans="2:17" ht="20.100000000000001" customHeight="1">
      <c r="B371" s="15"/>
      <c r="C371" s="153" t="s">
        <v>618</v>
      </c>
      <c r="D371" s="153"/>
      <c r="E371" s="153"/>
      <c r="F371" s="153"/>
      <c r="G371" s="153"/>
      <c r="H371" s="153"/>
      <c r="I371" s="153"/>
      <c r="J371" s="153"/>
      <c r="K371" s="153"/>
    </row>
    <row r="372" spans="2:17" ht="20.100000000000001" customHeight="1">
      <c r="C372" s="144" t="s">
        <v>70</v>
      </c>
      <c r="D372" s="145"/>
      <c r="E372" s="14"/>
      <c r="F372" s="18"/>
      <c r="G372" s="37"/>
      <c r="H372" s="18"/>
      <c r="I372" s="18"/>
      <c r="J372" s="18"/>
      <c r="K372" s="18"/>
      <c r="L372" s="18"/>
      <c r="M372" s="18"/>
      <c r="N372" s="18"/>
      <c r="O372" s="18"/>
      <c r="P372" s="18"/>
      <c r="Q372" s="18"/>
    </row>
    <row r="373" spans="2:17" ht="20.100000000000001" customHeight="1">
      <c r="C373" s="138" t="s">
        <v>546</v>
      </c>
      <c r="D373" s="139"/>
      <c r="E373" s="14" t="s">
        <v>549</v>
      </c>
      <c r="F373" s="18">
        <v>150</v>
      </c>
      <c r="G373" s="37">
        <v>11.31</v>
      </c>
      <c r="H373" s="18">
        <v>150</v>
      </c>
      <c r="I373" s="50">
        <v>2.48</v>
      </c>
      <c r="J373" s="50">
        <v>1.97</v>
      </c>
      <c r="K373" s="50">
        <v>1.67</v>
      </c>
      <c r="L373" s="50" t="s">
        <v>311</v>
      </c>
      <c r="M373" s="50" t="s">
        <v>311</v>
      </c>
      <c r="N373" s="50" t="s">
        <v>311</v>
      </c>
      <c r="O373" s="50" t="s">
        <v>311</v>
      </c>
      <c r="P373" s="50" t="s">
        <v>311</v>
      </c>
      <c r="Q373" s="50" t="s">
        <v>311</v>
      </c>
    </row>
    <row r="374" spans="2:17" ht="20.100000000000001" customHeight="1">
      <c r="C374" s="144" t="s">
        <v>76</v>
      </c>
      <c r="D374" s="145"/>
      <c r="E374" s="14"/>
      <c r="F374" s="18"/>
      <c r="G374" s="37"/>
      <c r="H374" s="18"/>
      <c r="I374" s="50"/>
      <c r="J374" s="50"/>
      <c r="K374" s="50"/>
      <c r="L374" s="50"/>
      <c r="M374" s="50"/>
      <c r="N374" s="50"/>
      <c r="O374" s="50"/>
      <c r="P374" s="50"/>
      <c r="Q374" s="50"/>
    </row>
    <row r="375" spans="2:17" ht="20.100000000000001" customHeight="1">
      <c r="C375" s="154" t="s">
        <v>556</v>
      </c>
      <c r="D375" s="155"/>
      <c r="E375" s="14" t="s">
        <v>567</v>
      </c>
      <c r="F375" s="18">
        <v>299</v>
      </c>
      <c r="G375" s="37">
        <v>16.05</v>
      </c>
      <c r="H375" s="18">
        <v>251</v>
      </c>
      <c r="I375" s="50">
        <v>12.67</v>
      </c>
      <c r="J375" s="50">
        <v>10.92</v>
      </c>
      <c r="K375" s="50">
        <v>9.8699999999999992</v>
      </c>
      <c r="L375" s="50" t="s">
        <v>311</v>
      </c>
      <c r="M375" s="50" t="s">
        <v>311</v>
      </c>
      <c r="N375" s="50" t="s">
        <v>311</v>
      </c>
      <c r="O375" s="50" t="s">
        <v>311</v>
      </c>
      <c r="P375" s="50" t="s">
        <v>311</v>
      </c>
      <c r="Q375" s="50" t="s">
        <v>311</v>
      </c>
    </row>
    <row r="376" spans="2:17" ht="14.25" customHeight="1">
      <c r="C376" s="154" t="s">
        <v>557</v>
      </c>
      <c r="D376" s="155"/>
      <c r="E376" s="14" t="s">
        <v>568</v>
      </c>
      <c r="F376" s="18">
        <v>158</v>
      </c>
      <c r="G376" s="37">
        <v>11.39</v>
      </c>
      <c r="H376" s="18">
        <v>140</v>
      </c>
      <c r="I376" s="50">
        <v>4.8499999999999996</v>
      </c>
      <c r="J376" s="50">
        <v>3.86</v>
      </c>
      <c r="K376" s="50">
        <v>3.28</v>
      </c>
      <c r="L376" s="50" t="s">
        <v>311</v>
      </c>
      <c r="M376" s="50" t="s">
        <v>311</v>
      </c>
      <c r="N376" s="50" t="s">
        <v>311</v>
      </c>
      <c r="O376" s="50" t="s">
        <v>311</v>
      </c>
      <c r="P376" s="50" t="s">
        <v>311</v>
      </c>
      <c r="Q376" s="50" t="s">
        <v>311</v>
      </c>
    </row>
    <row r="377" spans="2:17" ht="14.25" customHeight="1">
      <c r="C377" s="138" t="s">
        <v>607</v>
      </c>
      <c r="D377" s="139"/>
      <c r="E377" s="14" t="s">
        <v>609</v>
      </c>
      <c r="F377" s="18">
        <v>343</v>
      </c>
      <c r="G377" s="37">
        <v>11.95</v>
      </c>
      <c r="H377" s="18">
        <v>302</v>
      </c>
      <c r="I377" s="50">
        <v>10.42</v>
      </c>
      <c r="J377" s="50">
        <v>8.3000000000000007</v>
      </c>
      <c r="K377" s="50">
        <v>7.05</v>
      </c>
      <c r="L377" s="50" t="s">
        <v>311</v>
      </c>
      <c r="M377" s="50" t="s">
        <v>311</v>
      </c>
      <c r="N377" s="50" t="s">
        <v>311</v>
      </c>
      <c r="O377" s="50" t="s">
        <v>311</v>
      </c>
      <c r="P377" s="50" t="s">
        <v>311</v>
      </c>
      <c r="Q377" s="50" t="s">
        <v>311</v>
      </c>
    </row>
    <row r="378" spans="2:17" ht="14.25" customHeight="1">
      <c r="C378" s="138" t="s">
        <v>558</v>
      </c>
      <c r="D378" s="139"/>
      <c r="E378" s="14" t="s">
        <v>570</v>
      </c>
      <c r="F378" s="18">
        <v>374</v>
      </c>
      <c r="G378" s="37">
        <v>5.88</v>
      </c>
      <c r="H378" s="18">
        <v>352</v>
      </c>
      <c r="I378" s="50">
        <v>12.16</v>
      </c>
      <c r="J378" s="50">
        <v>9.69</v>
      </c>
      <c r="K378" s="50">
        <v>8.2200000000000006</v>
      </c>
      <c r="L378" s="50" t="s">
        <v>311</v>
      </c>
      <c r="M378" s="50" t="s">
        <v>311</v>
      </c>
      <c r="N378" s="50" t="s">
        <v>311</v>
      </c>
      <c r="O378" s="50" t="s">
        <v>311</v>
      </c>
      <c r="P378" s="50" t="s">
        <v>311</v>
      </c>
      <c r="Q378" s="50" t="s">
        <v>311</v>
      </c>
    </row>
    <row r="379" spans="2:17" ht="14.25" customHeight="1">
      <c r="C379" s="138" t="s">
        <v>81</v>
      </c>
      <c r="D379" s="139"/>
      <c r="E379" s="14" t="s">
        <v>610</v>
      </c>
      <c r="F379" s="18">
        <v>579</v>
      </c>
      <c r="G379" s="37">
        <v>16.41</v>
      </c>
      <c r="H379" s="18">
        <v>484</v>
      </c>
      <c r="I379" s="50">
        <v>17.64</v>
      </c>
      <c r="J379" s="50">
        <v>14.47</v>
      </c>
      <c r="K379" s="50">
        <v>12.58</v>
      </c>
      <c r="L379" s="50" t="s">
        <v>311</v>
      </c>
      <c r="M379" s="50" t="s">
        <v>311</v>
      </c>
      <c r="N379" s="50" t="s">
        <v>311</v>
      </c>
      <c r="O379" s="50" t="s">
        <v>311</v>
      </c>
      <c r="P379" s="50" t="s">
        <v>311</v>
      </c>
      <c r="Q379" s="50" t="s">
        <v>311</v>
      </c>
    </row>
    <row r="380" spans="2:17" ht="14.25" customHeight="1">
      <c r="C380" s="154" t="s">
        <v>608</v>
      </c>
      <c r="D380" s="155"/>
      <c r="E380" s="14" t="s">
        <v>611</v>
      </c>
      <c r="F380" s="18">
        <v>345</v>
      </c>
      <c r="G380" s="37">
        <v>12.46</v>
      </c>
      <c r="H380" s="18">
        <v>302</v>
      </c>
      <c r="I380" s="50">
        <v>10.42</v>
      </c>
      <c r="J380" s="50">
        <v>8.3000000000000007</v>
      </c>
      <c r="K380" s="50">
        <v>7.05</v>
      </c>
      <c r="L380" s="50" t="s">
        <v>311</v>
      </c>
      <c r="M380" s="50" t="s">
        <v>311</v>
      </c>
      <c r="N380" s="50" t="s">
        <v>311</v>
      </c>
      <c r="O380" s="50" t="s">
        <v>311</v>
      </c>
      <c r="P380" s="50" t="s">
        <v>311</v>
      </c>
      <c r="Q380" s="50" t="s">
        <v>311</v>
      </c>
    </row>
    <row r="381" spans="2:17" ht="14.25" customHeight="1">
      <c r="C381" s="138" t="s">
        <v>559</v>
      </c>
      <c r="D381" s="139"/>
      <c r="E381" s="14" t="s">
        <v>571</v>
      </c>
      <c r="F381" s="18">
        <v>219</v>
      </c>
      <c r="G381" s="37">
        <v>0</v>
      </c>
      <c r="H381" s="18">
        <v>219</v>
      </c>
      <c r="I381" s="50">
        <v>7.63</v>
      </c>
      <c r="J381" s="50">
        <v>6.08</v>
      </c>
      <c r="K381" s="50">
        <v>5.17</v>
      </c>
      <c r="L381" s="50" t="s">
        <v>311</v>
      </c>
      <c r="M381" s="50" t="s">
        <v>311</v>
      </c>
      <c r="N381" s="50" t="s">
        <v>311</v>
      </c>
      <c r="O381" s="50" t="s">
        <v>311</v>
      </c>
      <c r="P381" s="50" t="s">
        <v>311</v>
      </c>
      <c r="Q381" s="50" t="s">
        <v>311</v>
      </c>
    </row>
    <row r="382" spans="2:17" ht="14.25" customHeight="1">
      <c r="C382" s="138" t="s">
        <v>560</v>
      </c>
      <c r="D382" s="139"/>
      <c r="E382" s="14" t="s">
        <v>572</v>
      </c>
      <c r="F382" s="18">
        <v>343</v>
      </c>
      <c r="G382" s="37">
        <v>11.95</v>
      </c>
      <c r="H382" s="18">
        <v>302</v>
      </c>
      <c r="I382" s="50">
        <v>10.42</v>
      </c>
      <c r="J382" s="50">
        <v>8.3000000000000007</v>
      </c>
      <c r="K382" s="50">
        <v>7.05</v>
      </c>
      <c r="L382" s="50" t="s">
        <v>311</v>
      </c>
      <c r="M382" s="50" t="s">
        <v>311</v>
      </c>
      <c r="N382" s="50" t="s">
        <v>311</v>
      </c>
      <c r="O382" s="50" t="s">
        <v>311</v>
      </c>
      <c r="P382" s="50" t="s">
        <v>311</v>
      </c>
      <c r="Q382" s="50" t="s">
        <v>311</v>
      </c>
    </row>
    <row r="383" spans="2:17" ht="14.25" customHeight="1">
      <c r="C383" s="138" t="s">
        <v>561</v>
      </c>
      <c r="D383" s="139"/>
      <c r="E383" s="14" t="s">
        <v>141</v>
      </c>
      <c r="F383" s="18">
        <v>299</v>
      </c>
      <c r="G383" s="37">
        <v>0</v>
      </c>
      <c r="H383" s="18">
        <v>299</v>
      </c>
      <c r="I383" s="50">
        <v>6.65</v>
      </c>
      <c r="J383" s="50">
        <v>5.3</v>
      </c>
      <c r="K383" s="50">
        <v>4.51</v>
      </c>
      <c r="L383" s="50" t="s">
        <v>311</v>
      </c>
      <c r="M383" s="50" t="s">
        <v>311</v>
      </c>
      <c r="N383" s="50" t="s">
        <v>311</v>
      </c>
      <c r="O383" s="50" t="s">
        <v>311</v>
      </c>
      <c r="P383" s="50" t="s">
        <v>311</v>
      </c>
      <c r="Q383" s="50" t="s">
        <v>311</v>
      </c>
    </row>
    <row r="384" spans="2:17" ht="14.25" customHeight="1">
      <c r="C384" s="138" t="s">
        <v>565</v>
      </c>
      <c r="D384" s="139"/>
      <c r="E384" s="14" t="s">
        <v>576</v>
      </c>
      <c r="F384" s="18">
        <v>56</v>
      </c>
      <c r="G384" s="37">
        <v>12.5</v>
      </c>
      <c r="H384" s="18">
        <v>49</v>
      </c>
      <c r="I384" s="50">
        <v>1.7</v>
      </c>
      <c r="J384" s="50">
        <v>1.36</v>
      </c>
      <c r="K384" s="50">
        <v>1.1599999999999999</v>
      </c>
      <c r="L384" s="50" t="s">
        <v>311</v>
      </c>
      <c r="M384" s="50" t="s">
        <v>311</v>
      </c>
      <c r="N384" s="50" t="s">
        <v>311</v>
      </c>
      <c r="O384" s="50" t="s">
        <v>311</v>
      </c>
      <c r="P384" s="50" t="s">
        <v>311</v>
      </c>
      <c r="Q384" s="50" t="s">
        <v>311</v>
      </c>
    </row>
    <row r="385" spans="3:17" ht="20.100000000000001" customHeight="1">
      <c r="C385" s="140" t="s">
        <v>21</v>
      </c>
      <c r="D385" s="140"/>
      <c r="E385" s="140"/>
      <c r="F385" s="140"/>
      <c r="G385" s="140"/>
      <c r="H385" s="140"/>
      <c r="I385" s="140"/>
      <c r="J385" s="140"/>
      <c r="K385" s="140"/>
    </row>
    <row r="386" spans="3:17" ht="20.100000000000001" customHeight="1">
      <c r="C386" s="138" t="s">
        <v>88</v>
      </c>
      <c r="D386" s="139"/>
      <c r="E386" s="14" t="s">
        <v>311</v>
      </c>
      <c r="F386" s="14" t="s">
        <v>311</v>
      </c>
      <c r="G386" s="14" t="s">
        <v>311</v>
      </c>
      <c r="H386" s="14" t="s">
        <v>311</v>
      </c>
      <c r="I386" s="14" t="s">
        <v>311</v>
      </c>
      <c r="J386" s="14" t="s">
        <v>311</v>
      </c>
      <c r="K386" s="14" t="s">
        <v>311</v>
      </c>
      <c r="L386" s="14" t="s">
        <v>311</v>
      </c>
      <c r="M386" s="14" t="s">
        <v>311</v>
      </c>
      <c r="N386" s="14" t="s">
        <v>311</v>
      </c>
      <c r="O386" s="14" t="s">
        <v>311</v>
      </c>
      <c r="P386" s="14" t="s">
        <v>311</v>
      </c>
      <c r="Q386" s="14" t="s">
        <v>311</v>
      </c>
    </row>
    <row r="387" spans="3:17" ht="20.100000000000001" customHeight="1">
      <c r="C387" s="140" t="s">
        <v>23</v>
      </c>
      <c r="D387" s="140"/>
      <c r="E387" s="140"/>
      <c r="F387" s="140"/>
      <c r="G387" s="140"/>
      <c r="H387" s="140"/>
      <c r="I387" s="140"/>
      <c r="J387" s="140"/>
      <c r="K387" s="140"/>
    </row>
    <row r="388" spans="3:17" ht="20.100000000000001" customHeight="1">
      <c r="C388" s="138"/>
      <c r="D388" s="139"/>
      <c r="E388" s="14"/>
      <c r="F388" s="18"/>
      <c r="G388" s="37"/>
      <c r="H388" s="18"/>
      <c r="I388" s="18"/>
      <c r="J388" s="18"/>
      <c r="K388" s="18"/>
      <c r="L388" s="18"/>
      <c r="M388" s="18"/>
      <c r="N388" s="18"/>
      <c r="O388" s="18"/>
      <c r="P388" s="18"/>
      <c r="Q388" s="18"/>
    </row>
    <row r="389" spans="3:17" ht="20.100000000000001" customHeight="1">
      <c r="C389" s="140" t="s">
        <v>22</v>
      </c>
      <c r="D389" s="140"/>
      <c r="E389" s="140"/>
      <c r="F389" s="140"/>
      <c r="G389" s="140"/>
      <c r="H389" s="140"/>
      <c r="I389" s="140"/>
      <c r="J389" s="140"/>
      <c r="K389" s="140"/>
    </row>
    <row r="390" spans="3:17" ht="20.100000000000001" customHeight="1">
      <c r="C390" s="138" t="s">
        <v>119</v>
      </c>
      <c r="D390" s="139"/>
      <c r="E390" s="14"/>
      <c r="F390" s="18"/>
      <c r="G390" s="37"/>
      <c r="H390" s="18"/>
      <c r="I390" s="18"/>
      <c r="J390" s="18"/>
      <c r="K390" s="18"/>
      <c r="L390" s="18"/>
      <c r="M390" s="18"/>
      <c r="N390" s="18"/>
      <c r="O390" s="18"/>
      <c r="P390" s="18"/>
      <c r="Q390" s="18"/>
    </row>
    <row r="391" spans="3:17" ht="20.100000000000001" customHeight="1">
      <c r="C391" s="140" t="s">
        <v>34</v>
      </c>
      <c r="D391" s="140"/>
      <c r="E391" s="140"/>
      <c r="F391" s="140"/>
      <c r="G391" s="140"/>
      <c r="H391" s="140"/>
      <c r="I391" s="140"/>
      <c r="J391" s="140"/>
      <c r="K391" s="137"/>
    </row>
    <row r="392" spans="3:17" ht="20.100000000000001" customHeight="1">
      <c r="C392" s="138" t="s">
        <v>190</v>
      </c>
      <c r="D392" s="139"/>
      <c r="E392" s="14" t="s">
        <v>311</v>
      </c>
      <c r="F392" s="14" t="s">
        <v>311</v>
      </c>
      <c r="G392" s="14" t="s">
        <v>311</v>
      </c>
      <c r="H392" s="14" t="s">
        <v>311</v>
      </c>
      <c r="I392" s="14" t="s">
        <v>311</v>
      </c>
      <c r="J392" s="14" t="s">
        <v>311</v>
      </c>
      <c r="K392" s="14" t="s">
        <v>311</v>
      </c>
      <c r="L392" s="14" t="s">
        <v>311</v>
      </c>
      <c r="M392" s="14" t="s">
        <v>311</v>
      </c>
      <c r="N392" s="14" t="s">
        <v>311</v>
      </c>
      <c r="O392" s="14" t="s">
        <v>311</v>
      </c>
      <c r="P392" s="14" t="s">
        <v>311</v>
      </c>
      <c r="Q392" s="14" t="s">
        <v>311</v>
      </c>
    </row>
    <row r="393" spans="3:17" ht="20.100000000000001" customHeight="1">
      <c r="C393" s="3" t="s">
        <v>16</v>
      </c>
      <c r="F393" s="19"/>
      <c r="G393" s="38"/>
      <c r="H393" s="19"/>
      <c r="I393" s="19"/>
      <c r="J393" s="19"/>
      <c r="K393" s="19"/>
    </row>
    <row r="394" spans="3:17" ht="20.100000000000001" customHeight="1">
      <c r="C394" s="142" t="s">
        <v>28</v>
      </c>
      <c r="D394" s="143"/>
      <c r="E394" s="26" t="s">
        <v>311</v>
      </c>
      <c r="F394" s="20" t="s">
        <v>119</v>
      </c>
      <c r="G394" s="39">
        <v>0</v>
      </c>
      <c r="H394" s="21" t="s">
        <v>119</v>
      </c>
      <c r="I394" s="14" t="s">
        <v>311</v>
      </c>
      <c r="J394" s="14" t="s">
        <v>311</v>
      </c>
      <c r="K394" s="14" t="s">
        <v>311</v>
      </c>
      <c r="L394" s="14" t="s">
        <v>311</v>
      </c>
      <c r="M394" s="14" t="s">
        <v>311</v>
      </c>
      <c r="N394" s="14" t="s">
        <v>311</v>
      </c>
      <c r="O394" s="14" t="s">
        <v>311</v>
      </c>
      <c r="P394" s="14" t="s">
        <v>311</v>
      </c>
      <c r="Q394" s="14" t="s">
        <v>311</v>
      </c>
    </row>
    <row r="395" spans="3:17" ht="20.100000000000001" customHeight="1">
      <c r="C395" s="142" t="s">
        <v>32</v>
      </c>
      <c r="D395" s="143"/>
      <c r="E395" s="26" t="s">
        <v>311</v>
      </c>
      <c r="F395" s="20">
        <v>300</v>
      </c>
      <c r="G395" s="39">
        <v>0</v>
      </c>
      <c r="H395" s="21">
        <v>300</v>
      </c>
      <c r="I395" s="14" t="s">
        <v>311</v>
      </c>
      <c r="J395" s="14" t="s">
        <v>311</v>
      </c>
      <c r="K395" s="14" t="s">
        <v>311</v>
      </c>
      <c r="L395" s="14" t="s">
        <v>311</v>
      </c>
      <c r="M395" s="14" t="s">
        <v>311</v>
      </c>
      <c r="N395" s="14" t="s">
        <v>311</v>
      </c>
      <c r="O395" s="14" t="s">
        <v>311</v>
      </c>
      <c r="P395" s="14" t="s">
        <v>311</v>
      </c>
      <c r="Q395" s="14" t="s">
        <v>311</v>
      </c>
    </row>
    <row r="396" spans="3:17" ht="20.100000000000001" customHeight="1">
      <c r="C396" s="136" t="s">
        <v>56</v>
      </c>
      <c r="D396" s="137"/>
      <c r="E396" s="24" t="s">
        <v>540</v>
      </c>
      <c r="F396" s="24">
        <v>0</v>
      </c>
      <c r="G396" s="40">
        <v>0</v>
      </c>
      <c r="H396" s="24">
        <v>0</v>
      </c>
      <c r="I396" s="24" t="s">
        <v>57</v>
      </c>
      <c r="J396" s="24" t="s">
        <v>57</v>
      </c>
      <c r="K396" s="24" t="s">
        <v>57</v>
      </c>
      <c r="L396" s="50" t="s">
        <v>1608</v>
      </c>
      <c r="M396" s="50" t="s">
        <v>1608</v>
      </c>
      <c r="N396" s="50" t="s">
        <v>1608</v>
      </c>
      <c r="O396" s="50" t="s">
        <v>1608</v>
      </c>
      <c r="P396" s="50" t="s">
        <v>1608</v>
      </c>
      <c r="Q396" s="50" t="s">
        <v>1608</v>
      </c>
    </row>
    <row r="397" spans="3:17" ht="20.100000000000001" customHeight="1">
      <c r="C397" s="136" t="s">
        <v>193</v>
      </c>
      <c r="D397" s="137"/>
      <c r="E397" s="24" t="s">
        <v>311</v>
      </c>
      <c r="F397" s="24">
        <v>360</v>
      </c>
      <c r="G397" s="40">
        <v>0</v>
      </c>
      <c r="H397" s="24">
        <v>360</v>
      </c>
      <c r="I397" s="24" t="s">
        <v>57</v>
      </c>
      <c r="J397" s="24" t="s">
        <v>57</v>
      </c>
      <c r="K397" s="24" t="s">
        <v>57</v>
      </c>
      <c r="L397" s="50" t="s">
        <v>1608</v>
      </c>
      <c r="M397" s="50" t="s">
        <v>1608</v>
      </c>
      <c r="N397" s="50" t="s">
        <v>1608</v>
      </c>
      <c r="O397" s="50" t="s">
        <v>1608</v>
      </c>
      <c r="P397" s="50" t="s">
        <v>1608</v>
      </c>
      <c r="Q397" s="50" t="s">
        <v>1608</v>
      </c>
    </row>
    <row r="398" spans="3:17" ht="20.100000000000001" customHeight="1">
      <c r="C398" s="136" t="s">
        <v>25</v>
      </c>
      <c r="D398" s="137"/>
      <c r="E398" s="24" t="s">
        <v>311</v>
      </c>
      <c r="F398" s="24" t="s">
        <v>57</v>
      </c>
      <c r="G398" s="40" t="s">
        <v>57</v>
      </c>
      <c r="H398" s="24" t="s">
        <v>57</v>
      </c>
      <c r="I398" s="24" t="s">
        <v>57</v>
      </c>
      <c r="J398" s="24" t="s">
        <v>57</v>
      </c>
      <c r="K398" s="24" t="s">
        <v>57</v>
      </c>
      <c r="L398" s="50" t="s">
        <v>1608</v>
      </c>
      <c r="M398" s="50" t="s">
        <v>1608</v>
      </c>
      <c r="N398" s="50" t="s">
        <v>1608</v>
      </c>
      <c r="O398" s="50" t="s">
        <v>1608</v>
      </c>
      <c r="P398" s="50" t="s">
        <v>1608</v>
      </c>
      <c r="Q398" s="50" t="s">
        <v>1608</v>
      </c>
    </row>
    <row r="399" spans="3:17" ht="20.100000000000001" customHeight="1">
      <c r="C399" s="141" t="s">
        <v>47</v>
      </c>
      <c r="D399" s="141"/>
      <c r="E399" s="24"/>
      <c r="F399" s="24"/>
      <c r="G399" s="40"/>
      <c r="H399" s="24"/>
      <c r="I399" s="24"/>
      <c r="J399" s="24"/>
      <c r="K399" s="24"/>
      <c r="L399" s="24"/>
      <c r="M399" s="24"/>
      <c r="N399" s="24"/>
      <c r="O399" s="24"/>
      <c r="P399" s="24"/>
      <c r="Q399" s="24"/>
    </row>
    <row r="400" spans="3:17" ht="20.100000000000001" customHeight="1">
      <c r="C400" s="141" t="s">
        <v>33</v>
      </c>
      <c r="D400" s="141"/>
      <c r="E400" s="24" t="s">
        <v>311</v>
      </c>
      <c r="F400" s="24">
        <v>500</v>
      </c>
      <c r="G400" s="40">
        <v>0</v>
      </c>
      <c r="H400" s="24">
        <v>500</v>
      </c>
      <c r="I400" s="24" t="s">
        <v>311</v>
      </c>
      <c r="J400" s="24" t="s">
        <v>311</v>
      </c>
      <c r="K400" s="24" t="s">
        <v>311</v>
      </c>
      <c r="L400" s="24" t="s">
        <v>311</v>
      </c>
      <c r="M400" s="24" t="s">
        <v>311</v>
      </c>
      <c r="N400" s="24" t="s">
        <v>311</v>
      </c>
      <c r="O400" s="24" t="s">
        <v>311</v>
      </c>
      <c r="P400" s="24" t="s">
        <v>311</v>
      </c>
      <c r="Q400" s="24" t="s">
        <v>311</v>
      </c>
    </row>
    <row r="401" ht="14.25" customHeight="1"/>
  </sheetData>
  <mergeCells count="349">
    <mergeCell ref="C400:D400"/>
    <mergeCell ref="C370:D370"/>
    <mergeCell ref="C395:D395"/>
    <mergeCell ref="C396:D396"/>
    <mergeCell ref="C397:D397"/>
    <mergeCell ref="C398:D398"/>
    <mergeCell ref="C399:D399"/>
    <mergeCell ref="C389:K389"/>
    <mergeCell ref="C390:D390"/>
    <mergeCell ref="C391:K391"/>
    <mergeCell ref="C392:D392"/>
    <mergeCell ref="C394:D394"/>
    <mergeCell ref="C384:D384"/>
    <mergeCell ref="C385:K385"/>
    <mergeCell ref="C386:D386"/>
    <mergeCell ref="C387:K387"/>
    <mergeCell ref="C388:D388"/>
    <mergeCell ref="C379:D379"/>
    <mergeCell ref="C380:D380"/>
    <mergeCell ref="C381:D381"/>
    <mergeCell ref="C382:D382"/>
    <mergeCell ref="C383:D383"/>
    <mergeCell ref="C374:D374"/>
    <mergeCell ref="C375:D375"/>
    <mergeCell ref="C376:D376"/>
    <mergeCell ref="C377:D377"/>
    <mergeCell ref="C378:D378"/>
    <mergeCell ref="C368:D368"/>
    <mergeCell ref="C369:D369"/>
    <mergeCell ref="C371:K371"/>
    <mergeCell ref="C372:D372"/>
    <mergeCell ref="C373:D373"/>
    <mergeCell ref="F366:H366"/>
    <mergeCell ref="I366:K366"/>
    <mergeCell ref="C354:D354"/>
    <mergeCell ref="C355:D355"/>
    <mergeCell ref="C356:D356"/>
    <mergeCell ref="L366:N366"/>
    <mergeCell ref="O366:Q366"/>
    <mergeCell ref="F367:H367"/>
    <mergeCell ref="I367:K367"/>
    <mergeCell ref="L367:N367"/>
    <mergeCell ref="O367:Q367"/>
    <mergeCell ref="C348:D348"/>
    <mergeCell ref="C350:D350"/>
    <mergeCell ref="C351:D351"/>
    <mergeCell ref="C352:D352"/>
    <mergeCell ref="C353:D353"/>
    <mergeCell ref="C343:K343"/>
    <mergeCell ref="C344:D344"/>
    <mergeCell ref="C345:K345"/>
    <mergeCell ref="C346:D346"/>
    <mergeCell ref="C347:K347"/>
    <mergeCell ref="C341:K341"/>
    <mergeCell ref="C342:D342"/>
    <mergeCell ref="C338:D338"/>
    <mergeCell ref="C339:D339"/>
    <mergeCell ref="C340:D340"/>
    <mergeCell ref="C333:D333"/>
    <mergeCell ref="C334:D334"/>
    <mergeCell ref="C335:K335"/>
    <mergeCell ref="C336:D336"/>
    <mergeCell ref="C337:D337"/>
    <mergeCell ref="C314:D314"/>
    <mergeCell ref="C316:D316"/>
    <mergeCell ref="C317:D317"/>
    <mergeCell ref="C318:D318"/>
    <mergeCell ref="C319:D319"/>
    <mergeCell ref="C313:K313"/>
    <mergeCell ref="L331:N331"/>
    <mergeCell ref="O331:Q331"/>
    <mergeCell ref="F332:H332"/>
    <mergeCell ref="I332:K332"/>
    <mergeCell ref="L332:N332"/>
    <mergeCell ref="O332:Q332"/>
    <mergeCell ref="C320:D320"/>
    <mergeCell ref="C321:D321"/>
    <mergeCell ref="C322:D322"/>
    <mergeCell ref="F331:H331"/>
    <mergeCell ref="I331:K331"/>
    <mergeCell ref="C307:D307"/>
    <mergeCell ref="C308:D308"/>
    <mergeCell ref="C309:D309"/>
    <mergeCell ref="C312:D312"/>
    <mergeCell ref="C302:D302"/>
    <mergeCell ref="C303:D303"/>
    <mergeCell ref="C304:D304"/>
    <mergeCell ref="C305:D305"/>
    <mergeCell ref="C306:D306"/>
    <mergeCell ref="C310:D310"/>
    <mergeCell ref="C311:D311"/>
    <mergeCell ref="C297:D297"/>
    <mergeCell ref="C298:D298"/>
    <mergeCell ref="C299:D299"/>
    <mergeCell ref="C300:D300"/>
    <mergeCell ref="C301:D301"/>
    <mergeCell ref="C292:D292"/>
    <mergeCell ref="C293:D293"/>
    <mergeCell ref="C294:K294"/>
    <mergeCell ref="C295:D295"/>
    <mergeCell ref="C296:D296"/>
    <mergeCell ref="F290:H290"/>
    <mergeCell ref="I290:K290"/>
    <mergeCell ref="L290:N290"/>
    <mergeCell ref="O290:Q290"/>
    <mergeCell ref="F291:H291"/>
    <mergeCell ref="I291:K291"/>
    <mergeCell ref="L291:N291"/>
    <mergeCell ref="O291:Q291"/>
    <mergeCell ref="L271:N271"/>
    <mergeCell ref="O271:Q271"/>
    <mergeCell ref="F272:H272"/>
    <mergeCell ref="I272:K272"/>
    <mergeCell ref="L272:N272"/>
    <mergeCell ref="O272:Q272"/>
    <mergeCell ref="C278:D278"/>
    <mergeCell ref="C279:D279"/>
    <mergeCell ref="C280:D280"/>
    <mergeCell ref="F271:H271"/>
    <mergeCell ref="I271:K271"/>
    <mergeCell ref="C273:D273"/>
    <mergeCell ref="C274:D274"/>
    <mergeCell ref="C261:D261"/>
    <mergeCell ref="C262:D262"/>
    <mergeCell ref="C275:K275"/>
    <mergeCell ref="C276:D276"/>
    <mergeCell ref="C277:D277"/>
    <mergeCell ref="F259:H259"/>
    <mergeCell ref="I259:K259"/>
    <mergeCell ref="L259:N259"/>
    <mergeCell ref="O259:Q259"/>
    <mergeCell ref="F260:H260"/>
    <mergeCell ref="I260:K260"/>
    <mergeCell ref="L260:N260"/>
    <mergeCell ref="O260:Q260"/>
    <mergeCell ref="C248:D248"/>
    <mergeCell ref="C249:D249"/>
    <mergeCell ref="C250:D250"/>
    <mergeCell ref="C242:D242"/>
    <mergeCell ref="C244:D244"/>
    <mergeCell ref="C245:D245"/>
    <mergeCell ref="C246:D246"/>
    <mergeCell ref="C247:D247"/>
    <mergeCell ref="C237:K237"/>
    <mergeCell ref="C238:D238"/>
    <mergeCell ref="C239:K239"/>
    <mergeCell ref="C240:D240"/>
    <mergeCell ref="C241:K241"/>
    <mergeCell ref="C235:K235"/>
    <mergeCell ref="C236:D236"/>
    <mergeCell ref="C232:D232"/>
    <mergeCell ref="C233:D233"/>
    <mergeCell ref="C234:D234"/>
    <mergeCell ref="C227:D227"/>
    <mergeCell ref="C228:D228"/>
    <mergeCell ref="C229:D229"/>
    <mergeCell ref="C230:D230"/>
    <mergeCell ref="C231:D231"/>
    <mergeCell ref="C222:D222"/>
    <mergeCell ref="C223:D223"/>
    <mergeCell ref="C224:D224"/>
    <mergeCell ref="C225:D225"/>
    <mergeCell ref="C226:D226"/>
    <mergeCell ref="C217:D217"/>
    <mergeCell ref="C218:D218"/>
    <mergeCell ref="C219:K219"/>
    <mergeCell ref="C220:D220"/>
    <mergeCell ref="C221:D221"/>
    <mergeCell ref="I215:K215"/>
    <mergeCell ref="L215:N215"/>
    <mergeCell ref="O215:Q215"/>
    <mergeCell ref="F216:H216"/>
    <mergeCell ref="I216:K216"/>
    <mergeCell ref="L216:N216"/>
    <mergeCell ref="O216:Q216"/>
    <mergeCell ref="C199:D199"/>
    <mergeCell ref="C200:D200"/>
    <mergeCell ref="C201:D201"/>
    <mergeCell ref="C202:D202"/>
    <mergeCell ref="F215:H215"/>
    <mergeCell ref="C193:K193"/>
    <mergeCell ref="C194:D194"/>
    <mergeCell ref="C196:D196"/>
    <mergeCell ref="C197:D197"/>
    <mergeCell ref="C198:D198"/>
    <mergeCell ref="C188:D188"/>
    <mergeCell ref="C189:K189"/>
    <mergeCell ref="C190:D190"/>
    <mergeCell ref="C191:K191"/>
    <mergeCell ref="C192:D192"/>
    <mergeCell ref="C183:D183"/>
    <mergeCell ref="C184:D184"/>
    <mergeCell ref="C185:D185"/>
    <mergeCell ref="C186:K186"/>
    <mergeCell ref="C187:D187"/>
    <mergeCell ref="C178:D178"/>
    <mergeCell ref="C179:D179"/>
    <mergeCell ref="C180:D180"/>
    <mergeCell ref="C181:D181"/>
    <mergeCell ref="C182:D182"/>
    <mergeCell ref="C174:D174"/>
    <mergeCell ref="C175:D175"/>
    <mergeCell ref="C176:D176"/>
    <mergeCell ref="C177:D177"/>
    <mergeCell ref="C170:D170"/>
    <mergeCell ref="C171:D171"/>
    <mergeCell ref="C172:D172"/>
    <mergeCell ref="C173:D173"/>
    <mergeCell ref="C165:D165"/>
    <mergeCell ref="C166:D166"/>
    <mergeCell ref="C167:D167"/>
    <mergeCell ref="C168:D168"/>
    <mergeCell ref="C169:D169"/>
    <mergeCell ref="C160:D160"/>
    <mergeCell ref="C161:K161"/>
    <mergeCell ref="C162:D162"/>
    <mergeCell ref="C163:D163"/>
    <mergeCell ref="C164:D164"/>
    <mergeCell ref="F158:H158"/>
    <mergeCell ref="I158:K158"/>
    <mergeCell ref="L158:N158"/>
    <mergeCell ref="O158:Q158"/>
    <mergeCell ref="C159:D159"/>
    <mergeCell ref="C146:D146"/>
    <mergeCell ref="F157:H157"/>
    <mergeCell ref="I157:K157"/>
    <mergeCell ref="L157:N157"/>
    <mergeCell ref="O157:Q157"/>
    <mergeCell ref="C141:D141"/>
    <mergeCell ref="C142:D142"/>
    <mergeCell ref="C143:D143"/>
    <mergeCell ref="C144:D144"/>
    <mergeCell ref="C145:D145"/>
    <mergeCell ref="C138:D138"/>
    <mergeCell ref="C140:D140"/>
    <mergeCell ref="C104:K104"/>
    <mergeCell ref="C106:D106"/>
    <mergeCell ref="C114:D114"/>
    <mergeCell ref="C121:D121"/>
    <mergeCell ref="C131:D131"/>
    <mergeCell ref="C116:D116"/>
    <mergeCell ref="C136:D136"/>
    <mergeCell ref="C107:D107"/>
    <mergeCell ref="C108:D108"/>
    <mergeCell ref="C109:D109"/>
    <mergeCell ref="C110:D110"/>
    <mergeCell ref="C111:D111"/>
    <mergeCell ref="C112:D112"/>
    <mergeCell ref="C113:D113"/>
    <mergeCell ref="C115:D115"/>
    <mergeCell ref="C134:D134"/>
    <mergeCell ref="C105:D105"/>
    <mergeCell ref="C130:D130"/>
    <mergeCell ref="C132:D132"/>
    <mergeCell ref="C83:D83"/>
    <mergeCell ref="C72:K72"/>
    <mergeCell ref="C73:D73"/>
    <mergeCell ref="C74:K74"/>
    <mergeCell ref="C133:K133"/>
    <mergeCell ref="C135:K135"/>
    <mergeCell ref="C137:K137"/>
    <mergeCell ref="C84:D84"/>
    <mergeCell ref="C85:D85"/>
    <mergeCell ref="C75:D75"/>
    <mergeCell ref="C76:K76"/>
    <mergeCell ref="C77:D77"/>
    <mergeCell ref="C79:D79"/>
    <mergeCell ref="C80:D80"/>
    <mergeCell ref="C50:D50"/>
    <mergeCell ref="C51:D51"/>
    <mergeCell ref="C52:D52"/>
    <mergeCell ref="F17:H17"/>
    <mergeCell ref="I17:K17"/>
    <mergeCell ref="L17:N17"/>
    <mergeCell ref="O17:Q17"/>
    <mergeCell ref="F18:H18"/>
    <mergeCell ref="I18:K18"/>
    <mergeCell ref="L18:N18"/>
    <mergeCell ref="O18:Q18"/>
    <mergeCell ref="C19:D19"/>
    <mergeCell ref="C20:D20"/>
    <mergeCell ref="L34:N34"/>
    <mergeCell ref="O34:Q34"/>
    <mergeCell ref="F35:H35"/>
    <mergeCell ref="I35:K35"/>
    <mergeCell ref="L35:N35"/>
    <mergeCell ref="O35:Q35"/>
    <mergeCell ref="C21:D21"/>
    <mergeCell ref="C38:K38"/>
    <mergeCell ref="F34:H34"/>
    <mergeCell ref="I34:K34"/>
    <mergeCell ref="C36:D36"/>
    <mergeCell ref="C37:D37"/>
    <mergeCell ref="C39:D39"/>
    <mergeCell ref="C40:D40"/>
    <mergeCell ref="C41:D41"/>
    <mergeCell ref="C42:D42"/>
    <mergeCell ref="C43:D43"/>
    <mergeCell ref="C44:D44"/>
    <mergeCell ref="C45:D45"/>
    <mergeCell ref="C46:D46"/>
    <mergeCell ref="C47:D47"/>
    <mergeCell ref="C48:D48"/>
    <mergeCell ref="C49:D49"/>
    <mergeCell ref="O98:Q98"/>
    <mergeCell ref="L97:N97"/>
    <mergeCell ref="O97:Q97"/>
    <mergeCell ref="C99:D99"/>
    <mergeCell ref="C117:D117"/>
    <mergeCell ref="C129:D129"/>
    <mergeCell ref="C118:D118"/>
    <mergeCell ref="C119:D119"/>
    <mergeCell ref="C120:D120"/>
    <mergeCell ref="C122:D122"/>
    <mergeCell ref="C123:D123"/>
    <mergeCell ref="C124:D124"/>
    <mergeCell ref="C125:D125"/>
    <mergeCell ref="C126:D126"/>
    <mergeCell ref="C127:D127"/>
    <mergeCell ref="C128:D128"/>
    <mergeCell ref="C102:D102"/>
    <mergeCell ref="F97:H97"/>
    <mergeCell ref="I97:K97"/>
    <mergeCell ref="F98:H98"/>
    <mergeCell ref="I98:K98"/>
    <mergeCell ref="L98:N98"/>
    <mergeCell ref="C100:D100"/>
    <mergeCell ref="C101:D101"/>
    <mergeCell ref="C53:D53"/>
    <mergeCell ref="C54:D54"/>
    <mergeCell ref="C55:D55"/>
    <mergeCell ref="C56:D56"/>
    <mergeCell ref="C57:D57"/>
    <mergeCell ref="C58:D58"/>
    <mergeCell ref="C59:D59"/>
    <mergeCell ref="C60:D60"/>
    <mergeCell ref="C61:D61"/>
    <mergeCell ref="C71:D71"/>
    <mergeCell ref="C62:D62"/>
    <mergeCell ref="C63:D63"/>
    <mergeCell ref="C64:D64"/>
    <mergeCell ref="C65:D65"/>
    <mergeCell ref="C66:D66"/>
    <mergeCell ref="C67:D67"/>
    <mergeCell ref="C68:D68"/>
    <mergeCell ref="C69:K69"/>
    <mergeCell ref="C70:D70"/>
    <mergeCell ref="C81:D81"/>
    <mergeCell ref="C82:D8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Q450"/>
  <sheetViews>
    <sheetView zoomScale="80" zoomScaleNormal="80" workbookViewId="0">
      <selection activeCell="A368" sqref="A368:XFD396"/>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17" ht="21.75" customHeight="1">
      <c r="A1" s="27" t="s">
        <v>0</v>
      </c>
    </row>
    <row r="2" spans="1:17" ht="22.5" customHeight="1">
      <c r="C2" s="25" t="s">
        <v>44</v>
      </c>
    </row>
    <row r="3" spans="1:17" ht="20.100000000000001" customHeight="1">
      <c r="C3" s="4" t="s">
        <v>2</v>
      </c>
      <c r="D3" s="5" t="s">
        <v>54</v>
      </c>
      <c r="E3" s="1"/>
      <c r="G3" s="35"/>
    </row>
    <row r="4" spans="1:17" ht="20.100000000000001" customHeight="1">
      <c r="C4" s="4" t="s">
        <v>5</v>
      </c>
      <c r="D4" s="16" t="s">
        <v>1668</v>
      </c>
      <c r="E4" s="1"/>
      <c r="G4" s="35"/>
    </row>
    <row r="5" spans="1:17" ht="20.100000000000001" customHeight="1">
      <c r="C5" s="4" t="s">
        <v>7</v>
      </c>
      <c r="D5" s="5">
        <v>55</v>
      </c>
      <c r="E5" s="1"/>
      <c r="G5" s="35"/>
    </row>
    <row r="6" spans="1:17" ht="20.100000000000001" customHeight="1">
      <c r="C6" s="4" t="s">
        <v>12</v>
      </c>
      <c r="D6" s="5" t="s">
        <v>311</v>
      </c>
      <c r="E6" s="1"/>
      <c r="G6" s="35"/>
    </row>
    <row r="7" spans="1:17" ht="20.100000000000001" customHeight="1">
      <c r="C7" s="4" t="s">
        <v>13</v>
      </c>
      <c r="D7" s="7" t="s">
        <v>696</v>
      </c>
      <c r="E7" s="1"/>
      <c r="G7" s="35"/>
    </row>
    <row r="8" spans="1:17" ht="20.100000000000001" customHeight="1">
      <c r="C8" s="8" t="s">
        <v>51</v>
      </c>
      <c r="D8" s="32">
        <v>5.0000000000000001E-3</v>
      </c>
      <c r="E8" s="1"/>
      <c r="G8" s="35"/>
    </row>
    <row r="9" spans="1:17" ht="20.100000000000001" customHeight="1">
      <c r="C9" s="8" t="s">
        <v>50</v>
      </c>
      <c r="D9" s="32" t="s">
        <v>311</v>
      </c>
      <c r="E9" s="1"/>
      <c r="G9" s="35"/>
    </row>
    <row r="10" spans="1:17" ht="20.100000000000001" customHeight="1">
      <c r="C10" s="51" t="s">
        <v>93</v>
      </c>
      <c r="D10" s="34" t="s">
        <v>1608</v>
      </c>
      <c r="E10" s="1"/>
      <c r="G10" s="35"/>
    </row>
    <row r="11" spans="1:17" ht="20.100000000000001" customHeight="1">
      <c r="C11" s="42" t="s">
        <v>108</v>
      </c>
      <c r="D11" s="34" t="s">
        <v>1608</v>
      </c>
      <c r="E11" s="1"/>
      <c r="G11" s="35"/>
    </row>
    <row r="12" spans="1:17" ht="20.100000000000001" customHeight="1">
      <c r="C12" s="42" t="s">
        <v>107</v>
      </c>
      <c r="D12" s="32" t="s">
        <v>1608</v>
      </c>
      <c r="G12" s="35"/>
    </row>
    <row r="13" spans="1:17" s="10" customFormat="1" ht="20.100000000000001" customHeight="1">
      <c r="B13" s="9"/>
      <c r="F13" s="147" t="s">
        <v>3</v>
      </c>
      <c r="G13" s="148"/>
      <c r="H13" s="149"/>
      <c r="I13" s="146" t="s">
        <v>4</v>
      </c>
      <c r="J13" s="146"/>
      <c r="K13" s="146"/>
      <c r="L13" s="146" t="s">
        <v>49</v>
      </c>
      <c r="M13" s="146"/>
      <c r="N13" s="146"/>
      <c r="O13" s="146" t="s">
        <v>48</v>
      </c>
      <c r="P13" s="146"/>
      <c r="Q13" s="146"/>
    </row>
    <row r="14" spans="1:17" s="10" customFormat="1" ht="20.100000000000001" customHeight="1">
      <c r="B14" s="9"/>
      <c r="F14" s="147" t="s">
        <v>6</v>
      </c>
      <c r="G14" s="148"/>
      <c r="H14" s="149"/>
      <c r="I14" s="150" t="s">
        <v>26</v>
      </c>
      <c r="J14" s="150"/>
      <c r="K14" s="150"/>
      <c r="L14" s="150" t="s">
        <v>26</v>
      </c>
      <c r="M14" s="150"/>
      <c r="N14" s="150"/>
      <c r="O14" s="150" t="s">
        <v>26</v>
      </c>
      <c r="P14" s="150"/>
      <c r="Q14" s="150"/>
    </row>
    <row r="15" spans="1:17" s="13" customFormat="1" ht="20.100000000000001" customHeight="1">
      <c r="B15" s="11"/>
      <c r="C15" s="151" t="s">
        <v>14</v>
      </c>
      <c r="D15" s="152"/>
      <c r="E15" s="28" t="s">
        <v>17</v>
      </c>
      <c r="F15" s="28" t="s">
        <v>8</v>
      </c>
      <c r="G15" s="36" t="s">
        <v>18</v>
      </c>
      <c r="H15" s="28" t="s">
        <v>19</v>
      </c>
      <c r="I15" s="28" t="s">
        <v>9</v>
      </c>
      <c r="J15" s="28" t="s">
        <v>10</v>
      </c>
      <c r="K15" s="28" t="s">
        <v>11</v>
      </c>
      <c r="L15" s="28" t="s">
        <v>9</v>
      </c>
      <c r="M15" s="28" t="s">
        <v>10</v>
      </c>
      <c r="N15" s="28" t="s">
        <v>11</v>
      </c>
      <c r="O15" s="28" t="s">
        <v>9</v>
      </c>
      <c r="P15" s="28" t="s">
        <v>10</v>
      </c>
      <c r="Q15" s="28" t="s">
        <v>11</v>
      </c>
    </row>
    <row r="16" spans="1:17" ht="149.25" customHeight="1">
      <c r="C16" s="134" t="s">
        <v>1669</v>
      </c>
      <c r="D16" s="135"/>
      <c r="E16" s="14" t="s">
        <v>1670</v>
      </c>
      <c r="F16" s="18">
        <v>23300</v>
      </c>
      <c r="G16" s="37">
        <v>33</v>
      </c>
      <c r="H16" s="18">
        <v>15465</v>
      </c>
      <c r="I16" s="50">
        <v>235.89</v>
      </c>
      <c r="J16" s="50">
        <v>188.21</v>
      </c>
      <c r="K16" s="50">
        <v>159.94999999999999</v>
      </c>
      <c r="L16" s="50" t="s">
        <v>1608</v>
      </c>
      <c r="M16" s="50" t="s">
        <v>1608</v>
      </c>
      <c r="N16" s="50" t="s">
        <v>1608</v>
      </c>
      <c r="O16" s="18" t="s">
        <v>1608</v>
      </c>
      <c r="P16" s="18" t="s">
        <v>1608</v>
      </c>
      <c r="Q16" s="18" t="s">
        <v>1608</v>
      </c>
    </row>
    <row r="17" spans="2:17" s="30" customFormat="1" ht="30.75" customHeight="1">
      <c r="B17" s="45"/>
      <c r="C17" s="46"/>
      <c r="D17" s="118"/>
      <c r="E17" s="47"/>
      <c r="F17" s="48"/>
      <c r="G17" s="49"/>
      <c r="H17" s="48"/>
      <c r="I17" s="52"/>
      <c r="J17" s="52"/>
      <c r="K17" s="52"/>
      <c r="L17" s="52"/>
      <c r="M17" s="52"/>
      <c r="N17" s="52"/>
      <c r="O17" s="48"/>
      <c r="P17" s="48"/>
      <c r="Q17" s="48"/>
    </row>
    <row r="18" spans="2:17" ht="20.100000000000001" customHeight="1">
      <c r="C18" s="4" t="s">
        <v>2</v>
      </c>
      <c r="D18" s="5" t="s">
        <v>54</v>
      </c>
      <c r="E18" s="1"/>
      <c r="G18" s="35"/>
    </row>
    <row r="19" spans="2:17" ht="20.100000000000001" customHeight="1">
      <c r="C19" s="4" t="s">
        <v>5</v>
      </c>
      <c r="D19" s="16" t="s">
        <v>1665</v>
      </c>
      <c r="E19" s="1"/>
      <c r="G19" s="35"/>
    </row>
    <row r="20" spans="2:17" ht="20.100000000000001" customHeight="1">
      <c r="C20" s="4" t="s">
        <v>7</v>
      </c>
      <c r="D20" s="5">
        <v>55</v>
      </c>
      <c r="E20" s="1"/>
      <c r="G20" s="35"/>
    </row>
    <row r="21" spans="2:17" ht="20.100000000000001" customHeight="1">
      <c r="C21" s="4" t="s">
        <v>12</v>
      </c>
      <c r="D21" s="5" t="s">
        <v>311</v>
      </c>
      <c r="E21" s="1"/>
      <c r="G21" s="35"/>
    </row>
    <row r="22" spans="2:17" ht="20.100000000000001" customHeight="1">
      <c r="C22" s="4" t="s">
        <v>13</v>
      </c>
      <c r="D22" s="7" t="s">
        <v>696</v>
      </c>
      <c r="E22" s="1"/>
      <c r="G22" s="35"/>
    </row>
    <row r="23" spans="2:17" ht="20.100000000000001" customHeight="1">
      <c r="C23" s="8" t="s">
        <v>51</v>
      </c>
      <c r="D23" s="32">
        <v>5.5999999999999999E-3</v>
      </c>
      <c r="E23" s="1"/>
      <c r="G23" s="35"/>
    </row>
    <row r="24" spans="2:17" ht="20.100000000000001" customHeight="1">
      <c r="C24" s="8" t="s">
        <v>50</v>
      </c>
      <c r="D24" s="32">
        <v>4.4999999999999998E-2</v>
      </c>
      <c r="E24" s="1"/>
      <c r="G24" s="35"/>
    </row>
    <row r="25" spans="2:17" ht="20.100000000000001" customHeight="1">
      <c r="C25" s="51" t="s">
        <v>93</v>
      </c>
      <c r="D25" s="34" t="s">
        <v>1608</v>
      </c>
      <c r="E25" s="1"/>
      <c r="G25" s="35"/>
    </row>
    <row r="26" spans="2:17" ht="20.100000000000001" customHeight="1">
      <c r="C26" s="42" t="s">
        <v>108</v>
      </c>
      <c r="D26" s="34" t="s">
        <v>1608</v>
      </c>
      <c r="E26" s="1"/>
      <c r="G26" s="35"/>
    </row>
    <row r="27" spans="2:17" ht="20.100000000000001" customHeight="1">
      <c r="C27" s="42" t="s">
        <v>107</v>
      </c>
      <c r="D27" s="32" t="s">
        <v>1608</v>
      </c>
      <c r="G27" s="35"/>
    </row>
    <row r="28" spans="2:17" s="10" customFormat="1" ht="20.100000000000001" customHeight="1">
      <c r="B28" s="9"/>
      <c r="F28" s="147" t="s">
        <v>3</v>
      </c>
      <c r="G28" s="148"/>
      <c r="H28" s="149"/>
      <c r="I28" s="146" t="s">
        <v>4</v>
      </c>
      <c r="J28" s="146"/>
      <c r="K28" s="146"/>
      <c r="L28" s="146" t="s">
        <v>49</v>
      </c>
      <c r="M28" s="146"/>
      <c r="N28" s="146"/>
      <c r="O28" s="146" t="s">
        <v>48</v>
      </c>
      <c r="P28" s="146"/>
      <c r="Q28" s="146"/>
    </row>
    <row r="29" spans="2:17" s="10" customFormat="1" ht="20.100000000000001" customHeight="1">
      <c r="B29" s="9"/>
      <c r="F29" s="147" t="s">
        <v>6</v>
      </c>
      <c r="G29" s="148"/>
      <c r="H29" s="149"/>
      <c r="I29" s="150" t="s">
        <v>26</v>
      </c>
      <c r="J29" s="150"/>
      <c r="K29" s="150"/>
      <c r="L29" s="150" t="s">
        <v>26</v>
      </c>
      <c r="M29" s="150"/>
      <c r="N29" s="150"/>
      <c r="O29" s="150" t="s">
        <v>26</v>
      </c>
      <c r="P29" s="150"/>
      <c r="Q29" s="150"/>
    </row>
    <row r="30" spans="2:17" s="13" customFormat="1" ht="20.100000000000001" customHeight="1">
      <c r="B30" s="11"/>
      <c r="C30" s="151" t="s">
        <v>14</v>
      </c>
      <c r="D30" s="152"/>
      <c r="E30" s="28" t="s">
        <v>17</v>
      </c>
      <c r="F30" s="28" t="s">
        <v>8</v>
      </c>
      <c r="G30" s="36" t="s">
        <v>18</v>
      </c>
      <c r="H30" s="28" t="s">
        <v>19</v>
      </c>
      <c r="I30" s="28" t="s">
        <v>9</v>
      </c>
      <c r="J30" s="28" t="s">
        <v>10</v>
      </c>
      <c r="K30" s="28" t="s">
        <v>11</v>
      </c>
      <c r="L30" s="28" t="s">
        <v>9</v>
      </c>
      <c r="M30" s="28" t="s">
        <v>10</v>
      </c>
      <c r="N30" s="28" t="s">
        <v>11</v>
      </c>
      <c r="O30" s="28" t="s">
        <v>9</v>
      </c>
      <c r="P30" s="28" t="s">
        <v>10</v>
      </c>
      <c r="Q30" s="28" t="s">
        <v>11</v>
      </c>
    </row>
    <row r="31" spans="2:17" ht="174" customHeight="1">
      <c r="C31" s="134" t="s">
        <v>1671</v>
      </c>
      <c r="D31" s="135"/>
      <c r="E31" s="14" t="s">
        <v>1666</v>
      </c>
      <c r="F31" s="18">
        <v>31440</v>
      </c>
      <c r="G31" s="37">
        <v>38</v>
      </c>
      <c r="H31" s="18">
        <v>19313</v>
      </c>
      <c r="I31" s="50">
        <v>196.95</v>
      </c>
      <c r="J31" s="50">
        <v>157.13999999999999</v>
      </c>
      <c r="K31" s="50">
        <v>133.55000000000001</v>
      </c>
      <c r="L31" s="50" t="s">
        <v>1608</v>
      </c>
      <c r="M31" s="50" t="s">
        <v>1608</v>
      </c>
      <c r="N31" s="50" t="s">
        <v>1608</v>
      </c>
      <c r="O31" s="18" t="s">
        <v>1608</v>
      </c>
      <c r="P31" s="18" t="s">
        <v>1608</v>
      </c>
      <c r="Q31" s="18" t="s">
        <v>1608</v>
      </c>
    </row>
    <row r="32" spans="2:17" ht="20.100000000000001" customHeight="1">
      <c r="B32" s="15"/>
      <c r="C32" s="153" t="s">
        <v>1667</v>
      </c>
      <c r="D32" s="153"/>
      <c r="E32" s="153"/>
      <c r="F32" s="153"/>
      <c r="G32" s="153"/>
      <c r="H32" s="153"/>
      <c r="I32" s="153"/>
      <c r="J32" s="153"/>
      <c r="K32" s="153"/>
    </row>
    <row r="33" spans="3:17" ht="20.100000000000001" customHeight="1">
      <c r="C33" s="144" t="s">
        <v>70</v>
      </c>
      <c r="D33" s="145"/>
      <c r="E33" s="14"/>
      <c r="F33" s="18"/>
      <c r="G33" s="37"/>
      <c r="H33" s="18"/>
      <c r="I33" s="18"/>
      <c r="J33" s="18"/>
      <c r="K33" s="18"/>
      <c r="L33" s="18"/>
      <c r="M33" s="18"/>
      <c r="N33" s="18"/>
      <c r="O33" s="18"/>
      <c r="P33" s="18"/>
      <c r="Q33" s="18"/>
    </row>
    <row r="34" spans="3:17" ht="20.100000000000001" customHeight="1">
      <c r="C34" s="138" t="s">
        <v>146</v>
      </c>
      <c r="D34" s="139"/>
      <c r="E34" s="14" t="s">
        <v>150</v>
      </c>
      <c r="F34" s="18">
        <v>2995</v>
      </c>
      <c r="G34" s="37">
        <v>44</v>
      </c>
      <c r="H34" s="18">
        <v>1650</v>
      </c>
      <c r="I34" s="50">
        <v>43.16</v>
      </c>
      <c r="J34" s="50">
        <v>34.44</v>
      </c>
      <c r="K34" s="50">
        <v>29.26</v>
      </c>
      <c r="L34" s="50" t="s">
        <v>1608</v>
      </c>
      <c r="M34" s="50" t="s">
        <v>1608</v>
      </c>
      <c r="N34" s="50" t="s">
        <v>1608</v>
      </c>
      <c r="O34" s="18" t="s">
        <v>1608</v>
      </c>
      <c r="P34" s="18" t="s">
        <v>1608</v>
      </c>
      <c r="Q34" s="18" t="s">
        <v>1608</v>
      </c>
    </row>
    <row r="35" spans="3:17" ht="20.100000000000001" customHeight="1">
      <c r="C35" s="138" t="s">
        <v>149</v>
      </c>
      <c r="D35" s="139"/>
      <c r="E35" s="14" t="s">
        <v>151</v>
      </c>
      <c r="F35" s="18">
        <v>4995</v>
      </c>
      <c r="G35" s="37">
        <v>35</v>
      </c>
      <c r="H35" s="18">
        <v>3199</v>
      </c>
      <c r="I35" s="50">
        <v>70.430000000000007</v>
      </c>
      <c r="J35" s="50">
        <v>56.19</v>
      </c>
      <c r="K35" s="50">
        <v>47.75</v>
      </c>
      <c r="L35" s="50" t="s">
        <v>1608</v>
      </c>
      <c r="M35" s="50" t="s">
        <v>1608</v>
      </c>
      <c r="N35" s="50" t="s">
        <v>1608</v>
      </c>
      <c r="O35" s="18" t="s">
        <v>1608</v>
      </c>
      <c r="P35" s="18" t="s">
        <v>1608</v>
      </c>
      <c r="Q35" s="18" t="s">
        <v>1608</v>
      </c>
    </row>
    <row r="36" spans="3:17" ht="20.100000000000001" customHeight="1">
      <c r="C36" s="138" t="s">
        <v>147</v>
      </c>
      <c r="D36" s="139"/>
      <c r="E36" s="14" t="s">
        <v>152</v>
      </c>
      <c r="F36" s="18">
        <v>999</v>
      </c>
      <c r="G36" s="37">
        <v>15</v>
      </c>
      <c r="H36" s="18">
        <v>849</v>
      </c>
      <c r="I36" s="50">
        <v>19.809999999999999</v>
      </c>
      <c r="J36" s="50">
        <v>15.81</v>
      </c>
      <c r="K36" s="50">
        <v>13.44</v>
      </c>
      <c r="L36" s="50" t="s">
        <v>1608</v>
      </c>
      <c r="M36" s="50" t="s">
        <v>1608</v>
      </c>
      <c r="N36" s="50" t="s">
        <v>1608</v>
      </c>
      <c r="O36" s="18" t="s">
        <v>1608</v>
      </c>
      <c r="P36" s="18" t="s">
        <v>1608</v>
      </c>
      <c r="Q36" s="18" t="s">
        <v>1608</v>
      </c>
    </row>
    <row r="37" spans="3:17" ht="20.100000000000001" customHeight="1">
      <c r="C37" s="138" t="s">
        <v>148</v>
      </c>
      <c r="D37" s="139"/>
      <c r="E37" s="14" t="s">
        <v>153</v>
      </c>
      <c r="F37" s="18">
        <v>2500</v>
      </c>
      <c r="G37" s="37">
        <v>58</v>
      </c>
      <c r="H37" s="18">
        <v>1050</v>
      </c>
      <c r="I37" s="50">
        <v>27.16</v>
      </c>
      <c r="J37" s="50">
        <v>21.67</v>
      </c>
      <c r="K37" s="50">
        <v>18.420000000000002</v>
      </c>
      <c r="L37" s="50" t="s">
        <v>1608</v>
      </c>
      <c r="M37" s="50" t="s">
        <v>1608</v>
      </c>
      <c r="N37" s="50" t="s">
        <v>1608</v>
      </c>
      <c r="O37" s="18" t="s">
        <v>1608</v>
      </c>
      <c r="P37" s="18" t="s">
        <v>1608</v>
      </c>
      <c r="Q37" s="18" t="s">
        <v>1608</v>
      </c>
    </row>
    <row r="38" spans="3:17" ht="20.100000000000001" customHeight="1">
      <c r="C38" s="144" t="s">
        <v>70</v>
      </c>
      <c r="D38" s="145"/>
      <c r="E38" s="14"/>
      <c r="F38" s="18"/>
      <c r="G38" s="37"/>
      <c r="H38" s="18"/>
      <c r="I38" s="18"/>
      <c r="J38" s="18"/>
      <c r="K38" s="18"/>
      <c r="L38" s="50"/>
      <c r="M38" s="50"/>
      <c r="N38" s="50"/>
      <c r="O38" s="18"/>
      <c r="P38" s="18"/>
      <c r="Q38" s="18"/>
    </row>
    <row r="39" spans="3:17" ht="20.100000000000001" customHeight="1">
      <c r="C39" s="138" t="s">
        <v>155</v>
      </c>
      <c r="D39" s="139"/>
      <c r="E39" s="14" t="s">
        <v>156</v>
      </c>
      <c r="F39" s="18">
        <v>99</v>
      </c>
      <c r="G39" s="37">
        <v>0</v>
      </c>
      <c r="H39" s="18">
        <v>99</v>
      </c>
      <c r="I39" s="50">
        <v>3.63</v>
      </c>
      <c r="J39" s="50">
        <v>2.91</v>
      </c>
      <c r="K39" s="50">
        <v>2.46</v>
      </c>
      <c r="L39" s="50" t="s">
        <v>1608</v>
      </c>
      <c r="M39" s="50" t="s">
        <v>1608</v>
      </c>
      <c r="N39" s="50" t="s">
        <v>1608</v>
      </c>
      <c r="O39" s="18" t="s">
        <v>1608</v>
      </c>
      <c r="P39" s="18" t="s">
        <v>1608</v>
      </c>
      <c r="Q39" s="18" t="s">
        <v>1608</v>
      </c>
    </row>
    <row r="40" spans="3:17" ht="20.100000000000001" customHeight="1">
      <c r="C40" s="138" t="s">
        <v>1617</v>
      </c>
      <c r="D40" s="139"/>
      <c r="E40" s="14" t="s">
        <v>1616</v>
      </c>
      <c r="F40" s="18">
        <v>279</v>
      </c>
      <c r="G40" s="37">
        <v>13</v>
      </c>
      <c r="H40" s="18">
        <v>240</v>
      </c>
      <c r="I40" s="50">
        <v>8.0399999999999991</v>
      </c>
      <c r="J40" s="50">
        <v>6.41</v>
      </c>
      <c r="K40" s="50">
        <v>5.45</v>
      </c>
      <c r="L40" s="50" t="s">
        <v>1608</v>
      </c>
      <c r="M40" s="50" t="s">
        <v>1608</v>
      </c>
      <c r="N40" s="50" t="s">
        <v>1608</v>
      </c>
      <c r="O40" s="18" t="s">
        <v>1608</v>
      </c>
      <c r="P40" s="18" t="s">
        <v>1608</v>
      </c>
      <c r="Q40" s="18" t="s">
        <v>1608</v>
      </c>
    </row>
    <row r="41" spans="3:17" ht="20.100000000000001" customHeight="1">
      <c r="C41" s="138" t="s">
        <v>154</v>
      </c>
      <c r="D41" s="139"/>
      <c r="E41" s="14" t="s">
        <v>157</v>
      </c>
      <c r="F41" s="18">
        <v>299</v>
      </c>
      <c r="G41" s="37">
        <v>16</v>
      </c>
      <c r="H41" s="18">
        <v>249</v>
      </c>
      <c r="I41" s="50">
        <v>9.14</v>
      </c>
      <c r="J41" s="50">
        <v>7.3</v>
      </c>
      <c r="K41" s="50">
        <v>6.2</v>
      </c>
      <c r="L41" s="50" t="s">
        <v>1608</v>
      </c>
      <c r="M41" s="50" t="s">
        <v>1608</v>
      </c>
      <c r="N41" s="50" t="s">
        <v>1608</v>
      </c>
      <c r="O41" s="18" t="s">
        <v>1608</v>
      </c>
      <c r="P41" s="18" t="s">
        <v>1608</v>
      </c>
      <c r="Q41" s="18" t="s">
        <v>1608</v>
      </c>
    </row>
    <row r="42" spans="3:17" ht="20.100000000000001" customHeight="1">
      <c r="C42" s="144" t="s">
        <v>76</v>
      </c>
      <c r="D42" s="139"/>
      <c r="E42" s="14"/>
      <c r="F42" s="18"/>
      <c r="G42" s="37"/>
      <c r="H42" s="18"/>
      <c r="I42" s="18"/>
      <c r="J42" s="18"/>
      <c r="K42" s="18"/>
      <c r="L42" s="50"/>
      <c r="M42" s="50"/>
      <c r="N42" s="50"/>
      <c r="O42" s="18"/>
      <c r="P42" s="18"/>
      <c r="Q42" s="18"/>
    </row>
    <row r="43" spans="3:17" ht="20.100000000000001" customHeight="1">
      <c r="C43" s="138" t="s">
        <v>172</v>
      </c>
      <c r="D43" s="139"/>
      <c r="E43" s="14" t="s">
        <v>173</v>
      </c>
      <c r="F43" s="18">
        <v>699</v>
      </c>
      <c r="G43" s="37">
        <v>30</v>
      </c>
      <c r="H43" s="18">
        <v>489</v>
      </c>
      <c r="I43" s="50">
        <v>17.940000000000001</v>
      </c>
      <c r="J43" s="50">
        <v>14.32</v>
      </c>
      <c r="K43" s="50">
        <v>12.17</v>
      </c>
      <c r="L43" s="50" t="s">
        <v>1608</v>
      </c>
      <c r="M43" s="50" t="s">
        <v>1608</v>
      </c>
      <c r="N43" s="50" t="s">
        <v>1608</v>
      </c>
      <c r="O43" s="18" t="s">
        <v>1608</v>
      </c>
      <c r="P43" s="18" t="s">
        <v>1608</v>
      </c>
      <c r="Q43" s="18" t="s">
        <v>1608</v>
      </c>
    </row>
    <row r="44" spans="3:17" ht="20.100000000000001" customHeight="1">
      <c r="C44" s="138" t="s">
        <v>166</v>
      </c>
      <c r="D44" s="139"/>
      <c r="E44" s="14" t="s">
        <v>174</v>
      </c>
      <c r="F44" s="18">
        <v>2600</v>
      </c>
      <c r="G44" s="37">
        <v>0</v>
      </c>
      <c r="H44" s="18">
        <v>2600</v>
      </c>
      <c r="I44" s="50">
        <v>95.42</v>
      </c>
      <c r="J44" s="50">
        <v>76.14</v>
      </c>
      <c r="K44" s="50">
        <v>64.7</v>
      </c>
      <c r="L44" s="50" t="s">
        <v>1608</v>
      </c>
      <c r="M44" s="50" t="s">
        <v>1608</v>
      </c>
      <c r="N44" s="50" t="s">
        <v>1608</v>
      </c>
      <c r="O44" s="18" t="s">
        <v>1608</v>
      </c>
      <c r="P44" s="18" t="s">
        <v>1608</v>
      </c>
      <c r="Q44" s="18" t="s">
        <v>1608</v>
      </c>
    </row>
    <row r="45" spans="3:17" ht="20.100000000000001" customHeight="1">
      <c r="C45" s="138" t="s">
        <v>167</v>
      </c>
      <c r="D45" s="139"/>
      <c r="E45" s="14" t="s">
        <v>175</v>
      </c>
      <c r="F45" s="18">
        <v>2199</v>
      </c>
      <c r="G45" s="37">
        <v>9</v>
      </c>
      <c r="H45" s="18">
        <v>1999</v>
      </c>
      <c r="I45" s="50">
        <v>61.04</v>
      </c>
      <c r="J45" s="50">
        <v>48.7</v>
      </c>
      <c r="K45" s="50">
        <v>41.38</v>
      </c>
      <c r="L45" s="50" t="s">
        <v>1608</v>
      </c>
      <c r="M45" s="50" t="s">
        <v>1608</v>
      </c>
      <c r="N45" s="50" t="s">
        <v>1608</v>
      </c>
      <c r="O45" s="18" t="s">
        <v>1608</v>
      </c>
      <c r="P45" s="18" t="s">
        <v>1608</v>
      </c>
      <c r="Q45" s="18" t="s">
        <v>1608</v>
      </c>
    </row>
    <row r="46" spans="3:17" ht="20.100000000000001" customHeight="1">
      <c r="C46" s="138" t="s">
        <v>168</v>
      </c>
      <c r="D46" s="139"/>
      <c r="E46" s="14" t="s">
        <v>177</v>
      </c>
      <c r="F46" s="18">
        <v>995</v>
      </c>
      <c r="G46" s="37">
        <v>0</v>
      </c>
      <c r="H46" s="18">
        <v>995</v>
      </c>
      <c r="I46" s="50">
        <v>33.520000000000003</v>
      </c>
      <c r="J46" s="50">
        <v>29.14</v>
      </c>
      <c r="K46" s="50">
        <v>24.76</v>
      </c>
      <c r="L46" s="50" t="s">
        <v>1608</v>
      </c>
      <c r="M46" s="50" t="s">
        <v>1608</v>
      </c>
      <c r="N46" s="50" t="s">
        <v>1608</v>
      </c>
      <c r="O46" s="18" t="s">
        <v>1608</v>
      </c>
      <c r="P46" s="18" t="s">
        <v>1608</v>
      </c>
      <c r="Q46" s="18" t="s">
        <v>1608</v>
      </c>
    </row>
    <row r="47" spans="3:17" ht="20.100000000000001" customHeight="1">
      <c r="C47" s="138" t="s">
        <v>169</v>
      </c>
      <c r="D47" s="139"/>
      <c r="E47" s="14" t="s">
        <v>176</v>
      </c>
      <c r="F47" s="18">
        <v>2200</v>
      </c>
      <c r="G47" s="37">
        <v>0</v>
      </c>
      <c r="H47" s="18">
        <v>2200</v>
      </c>
      <c r="I47" s="50">
        <v>80.73</v>
      </c>
      <c r="J47" s="50">
        <v>64.42</v>
      </c>
      <c r="K47" s="50">
        <v>54.75</v>
      </c>
      <c r="L47" s="50" t="s">
        <v>1608</v>
      </c>
      <c r="M47" s="50" t="s">
        <v>1608</v>
      </c>
      <c r="N47" s="50" t="s">
        <v>1608</v>
      </c>
      <c r="O47" s="18" t="s">
        <v>1608</v>
      </c>
      <c r="P47" s="18" t="s">
        <v>1608</v>
      </c>
      <c r="Q47" s="18" t="s">
        <v>1608</v>
      </c>
    </row>
    <row r="48" spans="3:17" ht="20.100000000000001" customHeight="1">
      <c r="C48" s="138" t="s">
        <v>170</v>
      </c>
      <c r="D48" s="139"/>
      <c r="E48" s="14" t="s">
        <v>178</v>
      </c>
      <c r="F48" s="18">
        <v>2995</v>
      </c>
      <c r="G48" s="37">
        <v>0</v>
      </c>
      <c r="H48" s="18">
        <v>2995</v>
      </c>
      <c r="I48" s="50">
        <v>109.91</v>
      </c>
      <c r="J48" s="50">
        <v>87.71</v>
      </c>
      <c r="K48" s="50">
        <v>74.53</v>
      </c>
      <c r="L48" s="50" t="s">
        <v>1608</v>
      </c>
      <c r="M48" s="50" t="s">
        <v>1608</v>
      </c>
      <c r="N48" s="50" t="s">
        <v>1608</v>
      </c>
      <c r="O48" s="18" t="s">
        <v>1608</v>
      </c>
      <c r="P48" s="18" t="s">
        <v>1608</v>
      </c>
      <c r="Q48" s="18" t="s">
        <v>1608</v>
      </c>
    </row>
    <row r="49" spans="3:17" ht="20.100000000000001" customHeight="1">
      <c r="C49" s="138" t="s">
        <v>171</v>
      </c>
      <c r="D49" s="139"/>
      <c r="E49" s="14" t="s">
        <v>179</v>
      </c>
      <c r="F49" s="18">
        <v>825</v>
      </c>
      <c r="G49" s="37">
        <v>0</v>
      </c>
      <c r="H49" s="18">
        <v>825</v>
      </c>
      <c r="I49" s="50">
        <v>30.27</v>
      </c>
      <c r="J49" s="50">
        <v>24.15</v>
      </c>
      <c r="K49" s="50">
        <v>20.53</v>
      </c>
      <c r="L49" s="50" t="s">
        <v>1608</v>
      </c>
      <c r="M49" s="50" t="s">
        <v>1608</v>
      </c>
      <c r="N49" s="50" t="s">
        <v>1608</v>
      </c>
      <c r="O49" s="18" t="s">
        <v>1608</v>
      </c>
      <c r="P49" s="18" t="s">
        <v>1608</v>
      </c>
      <c r="Q49" s="18" t="s">
        <v>1608</v>
      </c>
    </row>
    <row r="50" spans="3:17" ht="20.100000000000001" customHeight="1">
      <c r="C50" s="138" t="s">
        <v>165</v>
      </c>
      <c r="D50" s="139"/>
      <c r="E50" s="14" t="s">
        <v>181</v>
      </c>
      <c r="F50" s="18">
        <v>341</v>
      </c>
      <c r="G50" s="37">
        <v>12</v>
      </c>
      <c r="H50" s="18">
        <v>299</v>
      </c>
      <c r="I50" s="50">
        <v>10.97</v>
      </c>
      <c r="J50" s="50">
        <v>8.76</v>
      </c>
      <c r="K50" s="50">
        <v>7.43</v>
      </c>
      <c r="L50" s="50" t="s">
        <v>1608</v>
      </c>
      <c r="M50" s="50" t="s">
        <v>1608</v>
      </c>
      <c r="N50" s="50" t="s">
        <v>1608</v>
      </c>
      <c r="O50" s="18" t="s">
        <v>1608</v>
      </c>
      <c r="P50" s="18" t="s">
        <v>1608</v>
      </c>
      <c r="Q50" s="18" t="s">
        <v>1608</v>
      </c>
    </row>
    <row r="51" spans="3:17" ht="20.100000000000001" customHeight="1">
      <c r="C51" s="138" t="s">
        <v>164</v>
      </c>
      <c r="D51" s="139"/>
      <c r="E51" s="14" t="s">
        <v>182</v>
      </c>
      <c r="F51" s="18">
        <v>550</v>
      </c>
      <c r="G51" s="37">
        <v>10</v>
      </c>
      <c r="H51" s="18">
        <v>495</v>
      </c>
      <c r="I51" s="50">
        <v>18.170000000000002</v>
      </c>
      <c r="J51" s="50">
        <v>14.5</v>
      </c>
      <c r="K51" s="50">
        <v>12.32</v>
      </c>
      <c r="L51" s="50" t="s">
        <v>1608</v>
      </c>
      <c r="M51" s="50" t="s">
        <v>1608</v>
      </c>
      <c r="N51" s="50" t="s">
        <v>1608</v>
      </c>
      <c r="O51" s="18" t="s">
        <v>1608</v>
      </c>
      <c r="P51" s="18" t="s">
        <v>1608</v>
      </c>
      <c r="Q51" s="18" t="s">
        <v>1608</v>
      </c>
    </row>
    <row r="52" spans="3:17" ht="20.100000000000001" customHeight="1">
      <c r="C52" s="138" t="s">
        <v>163</v>
      </c>
      <c r="D52" s="139"/>
      <c r="E52" s="14" t="s">
        <v>183</v>
      </c>
      <c r="F52" s="18">
        <v>2200</v>
      </c>
      <c r="G52" s="37">
        <v>32</v>
      </c>
      <c r="H52" s="18">
        <v>1495</v>
      </c>
      <c r="I52" s="50">
        <v>31.16</v>
      </c>
      <c r="J52" s="50">
        <v>24.85</v>
      </c>
      <c r="K52" s="50">
        <v>21.13</v>
      </c>
      <c r="L52" s="50" t="s">
        <v>1608</v>
      </c>
      <c r="M52" s="50" t="s">
        <v>1608</v>
      </c>
      <c r="N52" s="50" t="s">
        <v>1608</v>
      </c>
      <c r="O52" s="18" t="s">
        <v>1608</v>
      </c>
      <c r="P52" s="18" t="s">
        <v>1608</v>
      </c>
      <c r="Q52" s="18" t="s">
        <v>1608</v>
      </c>
    </row>
    <row r="53" spans="3:17" ht="20.100000000000001" customHeight="1">
      <c r="C53" s="138" t="s">
        <v>81</v>
      </c>
      <c r="D53" s="139"/>
      <c r="E53" s="14" t="s">
        <v>180</v>
      </c>
      <c r="F53" s="18">
        <v>579</v>
      </c>
      <c r="G53" s="37">
        <v>17</v>
      </c>
      <c r="H53" s="18">
        <v>479</v>
      </c>
      <c r="I53" s="50">
        <v>18.57</v>
      </c>
      <c r="J53" s="50">
        <v>15.25</v>
      </c>
      <c r="K53" s="50">
        <v>13.27</v>
      </c>
      <c r="L53" s="50" t="s">
        <v>1608</v>
      </c>
      <c r="M53" s="50" t="s">
        <v>1608</v>
      </c>
      <c r="N53" s="50" t="s">
        <v>1608</v>
      </c>
      <c r="O53" s="18" t="s">
        <v>1608</v>
      </c>
      <c r="P53" s="18" t="s">
        <v>1608</v>
      </c>
      <c r="Q53" s="18" t="s">
        <v>1608</v>
      </c>
    </row>
    <row r="54" spans="3:17" ht="20.100000000000001" customHeight="1">
      <c r="C54" s="138" t="s">
        <v>1618</v>
      </c>
      <c r="D54" s="139"/>
      <c r="E54" s="14" t="s">
        <v>1619</v>
      </c>
      <c r="F54" s="18">
        <v>600</v>
      </c>
      <c r="G54" s="37">
        <v>33</v>
      </c>
      <c r="H54" s="18">
        <v>400</v>
      </c>
      <c r="I54" s="50">
        <v>14.68</v>
      </c>
      <c r="J54" s="50">
        <v>11.72</v>
      </c>
      <c r="K54" s="50">
        <v>9.9499999999999993</v>
      </c>
      <c r="L54" s="50" t="s">
        <v>1608</v>
      </c>
      <c r="M54" s="50" t="s">
        <v>1608</v>
      </c>
      <c r="N54" s="50" t="s">
        <v>1608</v>
      </c>
      <c r="O54" s="18" t="s">
        <v>1608</v>
      </c>
      <c r="P54" s="18" t="s">
        <v>1608</v>
      </c>
      <c r="Q54" s="18" t="s">
        <v>1608</v>
      </c>
    </row>
    <row r="55" spans="3:17" ht="20.100000000000001" customHeight="1">
      <c r="C55" s="138" t="s">
        <v>1620</v>
      </c>
      <c r="D55" s="139"/>
      <c r="E55" s="14" t="s">
        <v>1621</v>
      </c>
      <c r="F55" s="18">
        <v>499</v>
      </c>
      <c r="G55" s="37">
        <v>0</v>
      </c>
      <c r="H55" s="18">
        <v>499</v>
      </c>
      <c r="I55" s="50">
        <v>11.71</v>
      </c>
      <c r="J55" s="50">
        <v>9.33</v>
      </c>
      <c r="K55" s="50">
        <v>7.95</v>
      </c>
      <c r="L55" s="50" t="s">
        <v>1608</v>
      </c>
      <c r="M55" s="50" t="s">
        <v>1608</v>
      </c>
      <c r="N55" s="50" t="s">
        <v>1608</v>
      </c>
      <c r="O55" s="18" t="s">
        <v>1608</v>
      </c>
      <c r="P55" s="18" t="s">
        <v>1608</v>
      </c>
      <c r="Q55" s="18" t="s">
        <v>1608</v>
      </c>
    </row>
    <row r="56" spans="3:17" ht="20.100000000000001" customHeight="1">
      <c r="C56" s="138" t="s">
        <v>83</v>
      </c>
      <c r="D56" s="139"/>
      <c r="E56" s="14" t="s">
        <v>139</v>
      </c>
      <c r="F56" s="18">
        <v>1199</v>
      </c>
      <c r="G56" s="37">
        <v>33</v>
      </c>
      <c r="H56" s="18">
        <v>799</v>
      </c>
      <c r="I56" s="50">
        <v>18.760000000000002</v>
      </c>
      <c r="J56" s="50">
        <v>14.96</v>
      </c>
      <c r="K56" s="50">
        <v>12.72</v>
      </c>
      <c r="L56" s="50" t="s">
        <v>1608</v>
      </c>
      <c r="M56" s="50" t="s">
        <v>1608</v>
      </c>
      <c r="N56" s="50" t="s">
        <v>1608</v>
      </c>
      <c r="O56" s="18" t="s">
        <v>1608</v>
      </c>
      <c r="P56" s="18" t="s">
        <v>1608</v>
      </c>
      <c r="Q56" s="18" t="s">
        <v>1608</v>
      </c>
    </row>
    <row r="57" spans="3:17" ht="20.100000000000001" customHeight="1">
      <c r="C57" s="138" t="s">
        <v>84</v>
      </c>
      <c r="D57" s="139"/>
      <c r="E57" s="14" t="s">
        <v>185</v>
      </c>
      <c r="F57" s="18">
        <v>795</v>
      </c>
      <c r="G57" s="37">
        <v>37</v>
      </c>
      <c r="H57" s="18">
        <v>495</v>
      </c>
      <c r="I57" s="50">
        <v>5.87</v>
      </c>
      <c r="J57" s="50">
        <v>4.68</v>
      </c>
      <c r="K57" s="50">
        <v>3.99</v>
      </c>
      <c r="L57" s="50" t="s">
        <v>1608</v>
      </c>
      <c r="M57" s="50" t="s">
        <v>1608</v>
      </c>
      <c r="N57" s="50" t="s">
        <v>1608</v>
      </c>
      <c r="O57" s="18" t="s">
        <v>1608</v>
      </c>
      <c r="P57" s="18" t="s">
        <v>1608</v>
      </c>
      <c r="Q57" s="18" t="s">
        <v>1608</v>
      </c>
    </row>
    <row r="58" spans="3:17" ht="20.100000000000001" customHeight="1">
      <c r="C58" s="138" t="s">
        <v>161</v>
      </c>
      <c r="D58" s="139"/>
      <c r="E58" s="14" t="s">
        <v>186</v>
      </c>
      <c r="F58" s="18">
        <v>175</v>
      </c>
      <c r="G58" s="37">
        <v>0</v>
      </c>
      <c r="H58" s="18">
        <v>175</v>
      </c>
      <c r="I58" s="50">
        <v>4.12</v>
      </c>
      <c r="J58" s="50">
        <v>3.29</v>
      </c>
      <c r="K58" s="50">
        <v>2.78</v>
      </c>
      <c r="L58" s="50" t="s">
        <v>1608</v>
      </c>
      <c r="M58" s="50" t="s">
        <v>1608</v>
      </c>
      <c r="N58" s="50" t="s">
        <v>1608</v>
      </c>
      <c r="O58" s="18" t="s">
        <v>1608</v>
      </c>
      <c r="P58" s="18" t="s">
        <v>1608</v>
      </c>
      <c r="Q58" s="18" t="s">
        <v>1608</v>
      </c>
    </row>
    <row r="59" spans="3:17" ht="20.100000000000001" customHeight="1">
      <c r="C59" s="138" t="s">
        <v>1623</v>
      </c>
      <c r="D59" s="139"/>
      <c r="E59" s="14" t="s">
        <v>1622</v>
      </c>
      <c r="F59" s="18">
        <v>99</v>
      </c>
      <c r="G59" s="37">
        <v>0</v>
      </c>
      <c r="H59" s="18">
        <v>99</v>
      </c>
      <c r="I59" s="50">
        <v>3.63</v>
      </c>
      <c r="J59" s="50">
        <v>2.91</v>
      </c>
      <c r="K59" s="50">
        <v>2.46</v>
      </c>
      <c r="L59" s="50" t="s">
        <v>1608</v>
      </c>
      <c r="M59" s="50" t="s">
        <v>1608</v>
      </c>
      <c r="N59" s="50" t="s">
        <v>1608</v>
      </c>
      <c r="O59" s="18" t="s">
        <v>1608</v>
      </c>
      <c r="P59" s="18" t="s">
        <v>1608</v>
      </c>
      <c r="Q59" s="18" t="s">
        <v>1608</v>
      </c>
    </row>
    <row r="60" spans="3:17" ht="20.100000000000001" customHeight="1">
      <c r="C60" s="138" t="s">
        <v>159</v>
      </c>
      <c r="D60" s="139"/>
      <c r="E60" s="14" t="s">
        <v>188</v>
      </c>
      <c r="F60" s="18">
        <v>299</v>
      </c>
      <c r="G60" s="37">
        <v>0</v>
      </c>
      <c r="H60" s="18">
        <v>299</v>
      </c>
      <c r="I60" s="50">
        <v>10.97</v>
      </c>
      <c r="J60" s="50">
        <v>8.76</v>
      </c>
      <c r="K60" s="50">
        <v>7.43</v>
      </c>
      <c r="L60" s="50" t="s">
        <v>1608</v>
      </c>
      <c r="M60" s="50" t="s">
        <v>1608</v>
      </c>
      <c r="N60" s="50" t="s">
        <v>1608</v>
      </c>
      <c r="O60" s="18" t="s">
        <v>1608</v>
      </c>
      <c r="P60" s="18" t="s">
        <v>1608</v>
      </c>
      <c r="Q60" s="18" t="s">
        <v>1608</v>
      </c>
    </row>
    <row r="61" spans="3:17" ht="20.100000000000001" customHeight="1">
      <c r="C61" s="138" t="s">
        <v>85</v>
      </c>
      <c r="D61" s="139"/>
      <c r="E61" s="14" t="s">
        <v>141</v>
      </c>
      <c r="F61" s="18">
        <v>299</v>
      </c>
      <c r="G61" s="37">
        <v>0</v>
      </c>
      <c r="H61" s="18">
        <v>299</v>
      </c>
      <c r="I61" s="50">
        <v>7.01</v>
      </c>
      <c r="J61" s="50">
        <v>5.6</v>
      </c>
      <c r="K61" s="50">
        <v>4.76</v>
      </c>
      <c r="L61" s="50" t="s">
        <v>1608</v>
      </c>
      <c r="M61" s="50" t="s">
        <v>1608</v>
      </c>
      <c r="N61" s="50" t="s">
        <v>1608</v>
      </c>
      <c r="O61" s="18" t="s">
        <v>1608</v>
      </c>
      <c r="P61" s="18" t="s">
        <v>1608</v>
      </c>
      <c r="Q61" s="18" t="s">
        <v>1608</v>
      </c>
    </row>
    <row r="62" spans="3:17" ht="20.100000000000001" customHeight="1">
      <c r="C62" s="138" t="s">
        <v>1624</v>
      </c>
      <c r="D62" s="139"/>
      <c r="E62" s="14" t="s">
        <v>1625</v>
      </c>
      <c r="F62" s="18">
        <v>159</v>
      </c>
      <c r="G62" s="37">
        <v>0</v>
      </c>
      <c r="H62" s="18">
        <v>159</v>
      </c>
      <c r="I62" s="50">
        <v>5.84</v>
      </c>
      <c r="J62" s="50">
        <v>4.6500000000000004</v>
      </c>
      <c r="K62" s="50">
        <v>3.95</v>
      </c>
      <c r="L62" s="50" t="s">
        <v>1608</v>
      </c>
      <c r="M62" s="50" t="s">
        <v>1608</v>
      </c>
      <c r="N62" s="50" t="s">
        <v>1608</v>
      </c>
      <c r="O62" s="18" t="s">
        <v>1608</v>
      </c>
      <c r="P62" s="18" t="s">
        <v>1608</v>
      </c>
      <c r="Q62" s="18" t="s">
        <v>1608</v>
      </c>
    </row>
    <row r="63" spans="3:17" ht="20.100000000000001" customHeight="1">
      <c r="C63" s="140" t="s">
        <v>21</v>
      </c>
      <c r="D63" s="140"/>
      <c r="E63" s="140"/>
      <c r="F63" s="140"/>
      <c r="G63" s="140"/>
      <c r="H63" s="140"/>
      <c r="I63" s="140"/>
      <c r="J63" s="140"/>
      <c r="K63" s="140"/>
    </row>
    <row r="64" spans="3:17" ht="20.100000000000001" customHeight="1">
      <c r="C64" s="138" t="s">
        <v>142</v>
      </c>
      <c r="D64" s="139"/>
      <c r="E64" s="14" t="s">
        <v>143</v>
      </c>
      <c r="F64" s="18">
        <v>1095</v>
      </c>
      <c r="G64" s="37">
        <v>18</v>
      </c>
      <c r="H64" s="18">
        <v>895</v>
      </c>
      <c r="I64" s="50">
        <v>14.05</v>
      </c>
      <c r="J64" s="50">
        <v>11.22</v>
      </c>
      <c r="K64" s="50">
        <v>9.5299999999999994</v>
      </c>
      <c r="L64" s="50" t="s">
        <v>1608</v>
      </c>
      <c r="M64" s="50" t="s">
        <v>1608</v>
      </c>
      <c r="N64" s="50" t="s">
        <v>1608</v>
      </c>
      <c r="O64" s="18" t="s">
        <v>1608</v>
      </c>
      <c r="P64" s="18" t="s">
        <v>1608</v>
      </c>
      <c r="Q64" s="18" t="s">
        <v>1608</v>
      </c>
    </row>
    <row r="65" spans="3:17" ht="20.100000000000001" customHeight="1">
      <c r="C65" s="138" t="s">
        <v>145</v>
      </c>
      <c r="D65" s="139"/>
      <c r="E65" s="14" t="s">
        <v>144</v>
      </c>
      <c r="F65" s="18">
        <v>1399</v>
      </c>
      <c r="G65" s="37">
        <v>0</v>
      </c>
      <c r="H65" s="18">
        <v>1399</v>
      </c>
      <c r="I65" s="50">
        <v>32.85</v>
      </c>
      <c r="J65" s="50">
        <v>26.21</v>
      </c>
      <c r="K65" s="50">
        <v>22.27</v>
      </c>
      <c r="L65" s="50" t="s">
        <v>1608</v>
      </c>
      <c r="M65" s="50" t="s">
        <v>1608</v>
      </c>
      <c r="N65" s="50" t="s">
        <v>1608</v>
      </c>
      <c r="O65" s="18" t="s">
        <v>1608</v>
      </c>
      <c r="P65" s="18" t="s">
        <v>1608</v>
      </c>
      <c r="Q65" s="18" t="s">
        <v>1608</v>
      </c>
    </row>
    <row r="66" spans="3:17" ht="20.100000000000001" customHeight="1">
      <c r="C66" s="140" t="s">
        <v>23</v>
      </c>
      <c r="D66" s="140"/>
      <c r="E66" s="140"/>
      <c r="F66" s="140"/>
      <c r="G66" s="140"/>
      <c r="H66" s="140"/>
      <c r="I66" s="140"/>
      <c r="J66" s="140"/>
      <c r="K66" s="140"/>
    </row>
    <row r="67" spans="3:17" ht="20.100000000000001" customHeight="1">
      <c r="C67" s="138"/>
      <c r="D67" s="139"/>
      <c r="E67" s="14"/>
      <c r="F67" s="18"/>
      <c r="G67" s="37"/>
      <c r="H67" s="18"/>
      <c r="I67" s="18"/>
      <c r="J67" s="18"/>
      <c r="K67" s="18"/>
      <c r="L67" s="18"/>
      <c r="M67" s="18"/>
      <c r="N67" s="18"/>
      <c r="O67" s="18"/>
      <c r="P67" s="18"/>
      <c r="Q67" s="18"/>
    </row>
    <row r="68" spans="3:17" ht="20.100000000000001" customHeight="1">
      <c r="C68" s="140" t="s">
        <v>22</v>
      </c>
      <c r="D68" s="140"/>
      <c r="E68" s="140"/>
      <c r="F68" s="140"/>
      <c r="G68" s="140"/>
      <c r="H68" s="140"/>
      <c r="I68" s="140"/>
      <c r="J68" s="140"/>
      <c r="K68" s="140"/>
    </row>
    <row r="69" spans="3:17" ht="20.100000000000001" customHeight="1">
      <c r="C69" s="138"/>
      <c r="D69" s="139"/>
      <c r="E69" s="14"/>
      <c r="F69" s="18"/>
      <c r="G69" s="37"/>
      <c r="H69" s="18"/>
      <c r="I69" s="18"/>
      <c r="J69" s="18"/>
      <c r="K69" s="18"/>
      <c r="L69" s="18"/>
      <c r="M69" s="18"/>
      <c r="N69" s="18"/>
      <c r="O69" s="18"/>
      <c r="P69" s="18"/>
      <c r="Q69" s="18"/>
    </row>
    <row r="70" spans="3:17" ht="20.100000000000001" customHeight="1">
      <c r="C70" s="140" t="s">
        <v>34</v>
      </c>
      <c r="D70" s="140"/>
      <c r="E70" s="140"/>
      <c r="F70" s="140"/>
      <c r="G70" s="140"/>
      <c r="H70" s="140"/>
      <c r="I70" s="140"/>
      <c r="J70" s="140"/>
      <c r="K70" s="137"/>
    </row>
    <row r="71" spans="3:17" ht="20.100000000000001" customHeight="1">
      <c r="C71" s="138" t="s">
        <v>190</v>
      </c>
      <c r="D71" s="139"/>
      <c r="E71" s="14"/>
      <c r="F71" s="18"/>
      <c r="G71" s="37"/>
      <c r="H71" s="18"/>
      <c r="I71" s="18"/>
      <c r="J71" s="18"/>
      <c r="K71" s="18"/>
      <c r="L71" s="18"/>
      <c r="M71" s="18"/>
      <c r="N71" s="18"/>
      <c r="O71" s="18"/>
      <c r="P71" s="18"/>
      <c r="Q71" s="18"/>
    </row>
    <row r="72" spans="3:17" ht="20.100000000000001" customHeight="1">
      <c r="C72" s="3" t="s">
        <v>16</v>
      </c>
      <c r="F72" s="19"/>
      <c r="G72" s="38"/>
      <c r="H72" s="19"/>
      <c r="I72" s="19"/>
      <c r="J72" s="19"/>
      <c r="K72" s="19"/>
    </row>
    <row r="73" spans="3:17" ht="20.100000000000001" customHeight="1">
      <c r="C73" s="142" t="s">
        <v>28</v>
      </c>
      <c r="D73" s="143"/>
      <c r="E73" s="26"/>
      <c r="F73" s="20"/>
      <c r="G73" s="39"/>
      <c r="H73" s="21"/>
      <c r="I73" s="18"/>
      <c r="J73" s="18"/>
      <c r="K73" s="18"/>
      <c r="L73" s="18"/>
      <c r="M73" s="18"/>
      <c r="N73" s="18"/>
      <c r="O73" s="18"/>
      <c r="P73" s="18"/>
      <c r="Q73" s="18"/>
    </row>
    <row r="74" spans="3:17" ht="20.100000000000001" customHeight="1">
      <c r="C74" s="142" t="s">
        <v>32</v>
      </c>
      <c r="D74" s="143"/>
      <c r="E74" s="26"/>
      <c r="F74" s="20"/>
      <c r="G74" s="39"/>
      <c r="H74" s="21"/>
      <c r="I74" s="18"/>
      <c r="J74" s="18"/>
      <c r="K74" s="18"/>
      <c r="L74" s="18"/>
      <c r="M74" s="18"/>
      <c r="N74" s="18"/>
      <c r="O74" s="18"/>
      <c r="P74" s="18"/>
      <c r="Q74" s="18"/>
    </row>
    <row r="75" spans="3:17" ht="20.100000000000001" customHeight="1">
      <c r="C75" s="136" t="s">
        <v>56</v>
      </c>
      <c r="D75" s="137"/>
      <c r="E75" s="24"/>
      <c r="F75" s="24"/>
      <c r="G75" s="40"/>
      <c r="H75" s="24"/>
      <c r="I75" s="24" t="s">
        <v>57</v>
      </c>
      <c r="J75" s="24" t="s">
        <v>57</v>
      </c>
      <c r="K75" s="24" t="s">
        <v>57</v>
      </c>
      <c r="L75" s="24" t="s">
        <v>1608</v>
      </c>
      <c r="M75" s="24" t="s">
        <v>1608</v>
      </c>
      <c r="N75" s="24" t="s">
        <v>1608</v>
      </c>
      <c r="O75" s="24" t="s">
        <v>1608</v>
      </c>
      <c r="P75" s="24" t="s">
        <v>1608</v>
      </c>
      <c r="Q75" s="24" t="s">
        <v>1608</v>
      </c>
    </row>
    <row r="76" spans="3:17" ht="20.100000000000001" customHeight="1">
      <c r="C76" s="136" t="s">
        <v>193</v>
      </c>
      <c r="D76" s="137"/>
      <c r="E76" s="24"/>
      <c r="F76" s="24"/>
      <c r="G76" s="40"/>
      <c r="H76" s="24"/>
      <c r="I76" s="24" t="s">
        <v>57</v>
      </c>
      <c r="J76" s="24" t="s">
        <v>57</v>
      </c>
      <c r="K76" s="24" t="s">
        <v>57</v>
      </c>
      <c r="L76" s="24" t="s">
        <v>1608</v>
      </c>
      <c r="M76" s="24" t="s">
        <v>1608</v>
      </c>
      <c r="N76" s="24" t="s">
        <v>1608</v>
      </c>
      <c r="O76" s="24" t="s">
        <v>1608</v>
      </c>
      <c r="P76" s="24" t="s">
        <v>1608</v>
      </c>
      <c r="Q76" s="24" t="s">
        <v>1608</v>
      </c>
    </row>
    <row r="77" spans="3:17" ht="20.100000000000001" customHeight="1">
      <c r="C77" s="136" t="s">
        <v>25</v>
      </c>
      <c r="D77" s="137"/>
      <c r="E77" s="24"/>
      <c r="F77" s="24"/>
      <c r="G77" s="40"/>
      <c r="H77" s="24"/>
      <c r="I77" s="24" t="s">
        <v>57</v>
      </c>
      <c r="J77" s="24" t="s">
        <v>57</v>
      </c>
      <c r="K77" s="24" t="s">
        <v>57</v>
      </c>
      <c r="L77" s="24" t="s">
        <v>1608</v>
      </c>
      <c r="M77" s="24" t="s">
        <v>1608</v>
      </c>
      <c r="N77" s="24" t="s">
        <v>1608</v>
      </c>
      <c r="O77" s="24" t="s">
        <v>1608</v>
      </c>
      <c r="P77" s="24" t="s">
        <v>1608</v>
      </c>
      <c r="Q77" s="24" t="s">
        <v>1608</v>
      </c>
    </row>
    <row r="78" spans="3:17" ht="20.100000000000001" customHeight="1">
      <c r="C78" s="141" t="s">
        <v>47</v>
      </c>
      <c r="D78" s="141"/>
      <c r="E78" s="24"/>
      <c r="F78" s="24"/>
      <c r="G78" s="40"/>
      <c r="H78" s="24"/>
      <c r="I78" s="24"/>
      <c r="J78" s="24"/>
      <c r="K78" s="24"/>
      <c r="L78" s="24"/>
      <c r="M78" s="24"/>
      <c r="N78" s="24"/>
      <c r="O78" s="24"/>
      <c r="P78" s="24"/>
      <c r="Q78" s="24"/>
    </row>
    <row r="79" spans="3:17" ht="20.100000000000001" customHeight="1">
      <c r="C79" s="141" t="s">
        <v>33</v>
      </c>
      <c r="D79" s="141"/>
      <c r="E79" s="24"/>
      <c r="F79" s="24"/>
      <c r="G79" s="40"/>
      <c r="H79" s="24"/>
      <c r="I79" s="24"/>
      <c r="J79" s="24"/>
      <c r="K79" s="24"/>
      <c r="L79" s="24"/>
      <c r="M79" s="24"/>
      <c r="N79" s="24"/>
      <c r="O79" s="24"/>
      <c r="P79" s="24"/>
      <c r="Q79" s="24"/>
    </row>
    <row r="80" spans="3:17" ht="15.75">
      <c r="F80" s="6"/>
    </row>
    <row r="82" spans="2:17" ht="20.100000000000001" customHeight="1">
      <c r="C82" s="4" t="s">
        <v>2</v>
      </c>
      <c r="D82" s="5" t="s">
        <v>54</v>
      </c>
      <c r="E82" s="1"/>
      <c r="G82" s="35"/>
    </row>
    <row r="83" spans="2:17" ht="20.100000000000001" customHeight="1">
      <c r="C83" s="4" t="s">
        <v>5</v>
      </c>
      <c r="D83" s="16" t="s">
        <v>351</v>
      </c>
      <c r="E83" s="1"/>
      <c r="G83" s="35"/>
    </row>
    <row r="84" spans="2:17" ht="20.100000000000001" customHeight="1">
      <c r="C84" s="4" t="s">
        <v>7</v>
      </c>
      <c r="D84" s="5">
        <v>65</v>
      </c>
      <c r="E84" s="1"/>
      <c r="G84" s="35"/>
    </row>
    <row r="85" spans="2:17" ht="20.100000000000001" customHeight="1">
      <c r="C85" s="4" t="s">
        <v>12</v>
      </c>
      <c r="D85" s="5">
        <v>65</v>
      </c>
      <c r="E85" s="1"/>
      <c r="G85" s="35"/>
    </row>
    <row r="86" spans="2:17" ht="20.100000000000001" customHeight="1">
      <c r="C86" s="4" t="s">
        <v>13</v>
      </c>
      <c r="D86" s="7" t="s">
        <v>697</v>
      </c>
      <c r="E86" s="1"/>
      <c r="G86" s="35"/>
    </row>
    <row r="87" spans="2:17" ht="20.100000000000001" customHeight="1">
      <c r="C87" s="8" t="s">
        <v>51</v>
      </c>
      <c r="D87" s="32">
        <v>5.4999999999999997E-3</v>
      </c>
      <c r="E87" s="1"/>
      <c r="G87" s="35"/>
    </row>
    <row r="88" spans="2:17" ht="20.100000000000001" customHeight="1">
      <c r="C88" s="8" t="s">
        <v>50</v>
      </c>
      <c r="D88" s="32">
        <v>3.9600000000000003E-2</v>
      </c>
      <c r="E88" s="1"/>
      <c r="G88" s="35"/>
    </row>
    <row r="89" spans="2:17" ht="20.100000000000001" customHeight="1">
      <c r="C89" s="51" t="s">
        <v>93</v>
      </c>
      <c r="D89" s="34" t="s">
        <v>311</v>
      </c>
      <c r="E89" s="1"/>
      <c r="G89" s="35"/>
    </row>
    <row r="90" spans="2:17" ht="20.100000000000001" customHeight="1">
      <c r="C90" s="8" t="s">
        <v>92</v>
      </c>
      <c r="D90" s="34" t="s">
        <v>311</v>
      </c>
      <c r="G90" s="35"/>
    </row>
    <row r="91" spans="2:17" ht="20.100000000000001" customHeight="1">
      <c r="C91" s="42" t="s">
        <v>107</v>
      </c>
      <c r="D91" s="32" t="s">
        <v>311</v>
      </c>
      <c r="G91" s="35"/>
    </row>
    <row r="92" spans="2:17" ht="20.100000000000001" customHeight="1">
      <c r="C92" s="42" t="s">
        <v>108</v>
      </c>
      <c r="D92" s="33" t="s">
        <v>311</v>
      </c>
      <c r="G92" s="35"/>
    </row>
    <row r="93" spans="2:17" s="10" customFormat="1" ht="20.100000000000001" customHeight="1">
      <c r="B93" s="9"/>
      <c r="F93" s="147" t="s">
        <v>3</v>
      </c>
      <c r="G93" s="148"/>
      <c r="H93" s="149"/>
      <c r="I93" s="146" t="s">
        <v>4</v>
      </c>
      <c r="J93" s="146"/>
      <c r="K93" s="146"/>
      <c r="L93" s="146" t="s">
        <v>49</v>
      </c>
      <c r="M93" s="146"/>
      <c r="N93" s="146"/>
      <c r="O93" s="146" t="s">
        <v>48</v>
      </c>
      <c r="P93" s="146"/>
      <c r="Q93" s="146"/>
    </row>
    <row r="94" spans="2:17" s="10" customFormat="1" ht="20.100000000000001" customHeight="1">
      <c r="B94" s="9"/>
      <c r="F94" s="147" t="s">
        <v>6</v>
      </c>
      <c r="G94" s="148"/>
      <c r="H94" s="149"/>
      <c r="I94" s="150" t="s">
        <v>26</v>
      </c>
      <c r="J94" s="150"/>
      <c r="K94" s="150"/>
      <c r="L94" s="150" t="s">
        <v>26</v>
      </c>
      <c r="M94" s="150"/>
      <c r="N94" s="150"/>
      <c r="O94" s="150" t="s">
        <v>26</v>
      </c>
      <c r="P94" s="150"/>
      <c r="Q94" s="150"/>
    </row>
    <row r="95" spans="2:17" s="13" customFormat="1" ht="20.100000000000001" customHeight="1">
      <c r="B95" s="11"/>
      <c r="C95" s="151" t="s">
        <v>14</v>
      </c>
      <c r="D95" s="152"/>
      <c r="E95" s="28" t="s">
        <v>17</v>
      </c>
      <c r="F95" s="28" t="s">
        <v>8</v>
      </c>
      <c r="G95" s="36" t="s">
        <v>18</v>
      </c>
      <c r="H95" s="28" t="s">
        <v>19</v>
      </c>
      <c r="I95" s="28" t="s">
        <v>9</v>
      </c>
      <c r="J95" s="28" t="s">
        <v>10</v>
      </c>
      <c r="K95" s="28" t="s">
        <v>11</v>
      </c>
      <c r="L95" s="28" t="s">
        <v>9</v>
      </c>
      <c r="M95" s="28" t="s">
        <v>10</v>
      </c>
      <c r="N95" s="28" t="s">
        <v>11</v>
      </c>
      <c r="O95" s="28" t="s">
        <v>9</v>
      </c>
      <c r="P95" s="28" t="s">
        <v>10</v>
      </c>
      <c r="Q95" s="28" t="s">
        <v>11</v>
      </c>
    </row>
    <row r="96" spans="2:17" ht="77.25" customHeight="1">
      <c r="C96" s="134" t="s">
        <v>404</v>
      </c>
      <c r="D96" s="135"/>
      <c r="E96" s="14" t="s">
        <v>352</v>
      </c>
      <c r="F96" s="18">
        <v>38270</v>
      </c>
      <c r="G96" s="37">
        <v>39</v>
      </c>
      <c r="H96" s="18">
        <v>23196</v>
      </c>
      <c r="I96" s="50">
        <v>300.27999999999997</v>
      </c>
      <c r="J96" s="50">
        <v>239.58</v>
      </c>
      <c r="K96" s="50">
        <v>203.6</v>
      </c>
      <c r="L96" s="50" t="s">
        <v>311</v>
      </c>
      <c r="M96" s="50" t="s">
        <v>311</v>
      </c>
      <c r="N96" s="50" t="s">
        <v>311</v>
      </c>
      <c r="O96" s="18" t="s">
        <v>311</v>
      </c>
      <c r="P96" s="18" t="s">
        <v>311</v>
      </c>
      <c r="Q96" s="18" t="s">
        <v>311</v>
      </c>
    </row>
    <row r="97" spans="2:17" ht="20.100000000000001" customHeight="1">
      <c r="B97" s="15"/>
      <c r="C97" s="153" t="s">
        <v>403</v>
      </c>
      <c r="D97" s="153"/>
      <c r="E97" s="153"/>
      <c r="F97" s="153"/>
      <c r="G97" s="153"/>
      <c r="H97" s="153"/>
      <c r="I97" s="153"/>
      <c r="J97" s="153"/>
      <c r="K97" s="153"/>
    </row>
    <row r="98" spans="2:17" ht="20.100000000000001" customHeight="1">
      <c r="C98" s="144" t="s">
        <v>67</v>
      </c>
      <c r="D98" s="145"/>
      <c r="E98" s="14"/>
      <c r="F98" s="18"/>
      <c r="G98" s="37"/>
      <c r="H98" s="18"/>
      <c r="I98" s="18"/>
      <c r="J98" s="18"/>
      <c r="K98" s="18"/>
      <c r="L98" s="18"/>
      <c r="M98" s="18"/>
      <c r="N98" s="18"/>
      <c r="O98" s="18"/>
      <c r="P98" s="18"/>
      <c r="Q98" s="18"/>
    </row>
    <row r="99" spans="2:17" ht="20.100000000000001" customHeight="1">
      <c r="C99" s="138" t="s">
        <v>209</v>
      </c>
      <c r="D99" s="139"/>
      <c r="E99" s="14" t="s">
        <v>210</v>
      </c>
      <c r="F99" s="18">
        <v>4995</v>
      </c>
      <c r="G99" s="37">
        <v>23</v>
      </c>
      <c r="H99" s="18">
        <v>3800</v>
      </c>
      <c r="I99" s="50">
        <v>83.69</v>
      </c>
      <c r="J99" s="50">
        <v>66.77</v>
      </c>
      <c r="K99" s="50">
        <v>56.74</v>
      </c>
      <c r="L99" s="50"/>
      <c r="M99" s="50"/>
      <c r="N99" s="50"/>
      <c r="O99" s="18"/>
      <c r="P99" s="18"/>
      <c r="Q99" s="18"/>
    </row>
    <row r="100" spans="2:17" ht="20.100000000000001" customHeight="1">
      <c r="C100" s="138" t="s">
        <v>353</v>
      </c>
      <c r="D100" s="139"/>
      <c r="E100" s="14" t="s">
        <v>212</v>
      </c>
      <c r="F100" s="18">
        <v>2995</v>
      </c>
      <c r="G100" s="37">
        <v>26</v>
      </c>
      <c r="H100" s="18">
        <v>2200</v>
      </c>
      <c r="I100" s="50">
        <v>48.45</v>
      </c>
      <c r="J100" s="50">
        <v>38.659999999999997</v>
      </c>
      <c r="K100" s="50">
        <v>32.85</v>
      </c>
      <c r="L100" s="50"/>
      <c r="M100" s="50"/>
      <c r="N100" s="50"/>
      <c r="O100" s="18"/>
      <c r="P100" s="18"/>
      <c r="Q100" s="18"/>
    </row>
    <row r="101" spans="2:17" ht="20.100000000000001" customHeight="1">
      <c r="C101" s="138" t="s">
        <v>354</v>
      </c>
      <c r="D101" s="139"/>
      <c r="E101" s="14" t="s">
        <v>358</v>
      </c>
      <c r="F101" s="18">
        <v>400</v>
      </c>
      <c r="G101" s="37">
        <v>0</v>
      </c>
      <c r="H101" s="18">
        <v>400</v>
      </c>
      <c r="I101" s="50">
        <v>14.68</v>
      </c>
      <c r="J101" s="50">
        <v>11.72</v>
      </c>
      <c r="K101" s="50">
        <v>9.9499999999999993</v>
      </c>
      <c r="L101" s="50"/>
      <c r="M101" s="50"/>
      <c r="N101" s="50"/>
      <c r="O101" s="18"/>
      <c r="P101" s="18"/>
      <c r="Q101" s="18"/>
    </row>
    <row r="102" spans="2:17" ht="20.100000000000001" customHeight="1">
      <c r="C102" s="138" t="s">
        <v>355</v>
      </c>
      <c r="D102" s="139"/>
      <c r="E102" s="14" t="s">
        <v>359</v>
      </c>
      <c r="F102" s="18">
        <v>13800</v>
      </c>
      <c r="G102" s="37">
        <v>28</v>
      </c>
      <c r="H102" s="18">
        <v>9900</v>
      </c>
      <c r="I102" s="50">
        <v>229.02</v>
      </c>
      <c r="J102" s="50">
        <v>182.72</v>
      </c>
      <c r="K102" s="50">
        <v>155.28</v>
      </c>
      <c r="L102" s="50"/>
      <c r="M102" s="50"/>
      <c r="N102" s="50"/>
      <c r="O102" s="18"/>
      <c r="P102" s="18"/>
      <c r="Q102" s="18"/>
    </row>
    <row r="103" spans="2:17" ht="20.100000000000001" customHeight="1">
      <c r="C103" s="138" t="s">
        <v>356</v>
      </c>
      <c r="D103" s="139"/>
      <c r="E103" s="14" t="s">
        <v>360</v>
      </c>
      <c r="F103" s="18">
        <v>14000</v>
      </c>
      <c r="G103" s="37">
        <v>14</v>
      </c>
      <c r="H103" s="18">
        <v>12000</v>
      </c>
      <c r="I103" s="50">
        <v>356</v>
      </c>
      <c r="J103" s="50">
        <v>284.05</v>
      </c>
      <c r="K103" s="50">
        <v>241.38</v>
      </c>
      <c r="L103" s="50"/>
      <c r="M103" s="50"/>
      <c r="N103" s="50"/>
      <c r="O103" s="18"/>
      <c r="P103" s="18"/>
      <c r="Q103" s="18"/>
    </row>
    <row r="104" spans="2:17" ht="20.100000000000001" customHeight="1">
      <c r="C104" s="138" t="s">
        <v>357</v>
      </c>
      <c r="D104" s="139"/>
      <c r="E104" s="14" t="s">
        <v>361</v>
      </c>
      <c r="F104" s="18">
        <v>8550</v>
      </c>
      <c r="G104" s="37">
        <v>18</v>
      </c>
      <c r="H104" s="18">
        <v>6950</v>
      </c>
      <c r="I104" s="50">
        <v>164.01</v>
      </c>
      <c r="J104" s="50">
        <v>130.87</v>
      </c>
      <c r="K104" s="50">
        <v>111.22</v>
      </c>
      <c r="L104" s="50"/>
      <c r="M104" s="50"/>
      <c r="N104" s="50"/>
      <c r="O104" s="18"/>
      <c r="P104" s="18"/>
      <c r="Q104" s="18"/>
    </row>
    <row r="105" spans="2:17" ht="20.100000000000001" customHeight="1">
      <c r="C105" s="144" t="s">
        <v>402</v>
      </c>
      <c r="D105" s="145"/>
      <c r="E105" s="14"/>
      <c r="F105" s="18"/>
      <c r="G105" s="37"/>
      <c r="H105" s="18"/>
      <c r="I105" s="18"/>
      <c r="J105" s="18"/>
      <c r="K105" s="18"/>
      <c r="L105" s="18"/>
      <c r="M105" s="18"/>
      <c r="N105" s="18"/>
      <c r="O105" s="18"/>
      <c r="P105" s="18"/>
      <c r="Q105" s="18"/>
    </row>
    <row r="106" spans="2:17" ht="20.100000000000001" customHeight="1">
      <c r="C106" s="138" t="s">
        <v>367</v>
      </c>
      <c r="D106" s="139"/>
      <c r="E106" s="14" t="s">
        <v>368</v>
      </c>
      <c r="F106" s="18">
        <v>2099</v>
      </c>
      <c r="G106" s="37">
        <v>16</v>
      </c>
      <c r="H106" s="18">
        <v>1749</v>
      </c>
      <c r="I106" s="50">
        <v>64.2</v>
      </c>
      <c r="J106" s="50">
        <v>51.22</v>
      </c>
      <c r="K106" s="50">
        <v>43.52</v>
      </c>
      <c r="L106" s="50"/>
      <c r="M106" s="50"/>
      <c r="N106" s="50"/>
      <c r="O106" s="18"/>
      <c r="P106" s="18"/>
      <c r="Q106" s="18"/>
    </row>
    <row r="107" spans="2:17" ht="20.100000000000001" customHeight="1">
      <c r="C107" s="138" t="s">
        <v>365</v>
      </c>
      <c r="D107" s="139"/>
      <c r="E107" s="14" t="s">
        <v>369</v>
      </c>
      <c r="F107" s="18">
        <v>1600</v>
      </c>
      <c r="G107" s="37">
        <v>22</v>
      </c>
      <c r="H107" s="18">
        <v>1235</v>
      </c>
      <c r="I107" s="50">
        <v>45.33</v>
      </c>
      <c r="J107" s="50">
        <v>36.159999999999997</v>
      </c>
      <c r="K107" s="50">
        <v>30.73</v>
      </c>
      <c r="L107" s="50"/>
      <c r="M107" s="50"/>
      <c r="N107" s="50"/>
      <c r="O107" s="18"/>
      <c r="P107" s="18"/>
      <c r="Q107" s="18"/>
    </row>
    <row r="108" spans="2:17" ht="20.100000000000001" customHeight="1">
      <c r="C108" s="154" t="s">
        <v>366</v>
      </c>
      <c r="D108" s="155"/>
      <c r="E108" s="14" t="s">
        <v>370</v>
      </c>
      <c r="F108" s="18">
        <v>5700</v>
      </c>
      <c r="G108" s="37">
        <v>33</v>
      </c>
      <c r="H108" s="18">
        <v>3800</v>
      </c>
      <c r="I108" s="50">
        <v>88.28</v>
      </c>
      <c r="J108" s="50">
        <v>70.42</v>
      </c>
      <c r="K108" s="50">
        <v>59.84</v>
      </c>
      <c r="L108" s="18"/>
      <c r="M108" s="18"/>
      <c r="N108" s="18"/>
      <c r="O108" s="18"/>
      <c r="P108" s="18"/>
      <c r="Q108" s="18"/>
    </row>
    <row r="109" spans="2:17" ht="20.100000000000001" customHeight="1">
      <c r="C109" s="138" t="s">
        <v>155</v>
      </c>
      <c r="D109" s="139"/>
      <c r="E109" s="14" t="s">
        <v>156</v>
      </c>
      <c r="F109" s="18">
        <v>99</v>
      </c>
      <c r="G109" s="37">
        <v>0</v>
      </c>
      <c r="H109" s="18">
        <v>99</v>
      </c>
      <c r="I109" s="50">
        <v>3.63</v>
      </c>
      <c r="J109" s="50">
        <v>2.91</v>
      </c>
      <c r="K109" s="50">
        <v>2.46</v>
      </c>
      <c r="L109" s="50"/>
      <c r="M109" s="50"/>
      <c r="N109" s="50"/>
      <c r="O109" s="18"/>
      <c r="P109" s="18"/>
      <c r="Q109" s="18"/>
    </row>
    <row r="110" spans="2:17" ht="20.100000000000001" customHeight="1">
      <c r="C110" s="138" t="s">
        <v>229</v>
      </c>
      <c r="D110" s="139"/>
      <c r="E110" s="14" t="s">
        <v>231</v>
      </c>
      <c r="F110" s="18">
        <v>299</v>
      </c>
      <c r="G110" s="37">
        <v>0</v>
      </c>
      <c r="H110" s="18">
        <v>299</v>
      </c>
      <c r="I110" s="50">
        <v>6.6</v>
      </c>
      <c r="J110" s="50">
        <v>5.27</v>
      </c>
      <c r="K110" s="50">
        <v>4.4800000000000004</v>
      </c>
      <c r="L110" s="50"/>
      <c r="M110" s="50"/>
      <c r="N110" s="50"/>
      <c r="O110" s="18"/>
      <c r="P110" s="18"/>
      <c r="Q110" s="18"/>
    </row>
    <row r="111" spans="2:17" ht="20.100000000000001" customHeight="1">
      <c r="C111" s="138" t="s">
        <v>236</v>
      </c>
      <c r="D111" s="139"/>
      <c r="E111" s="14" t="s">
        <v>241</v>
      </c>
      <c r="F111" s="18">
        <v>150</v>
      </c>
      <c r="G111" s="37">
        <v>0</v>
      </c>
      <c r="H111" s="18">
        <v>150</v>
      </c>
      <c r="I111" s="50">
        <v>4.41</v>
      </c>
      <c r="J111" s="50">
        <v>3.51</v>
      </c>
      <c r="K111" s="50">
        <v>2.99</v>
      </c>
      <c r="L111" s="50"/>
      <c r="M111" s="50"/>
      <c r="N111" s="50"/>
      <c r="O111" s="18"/>
      <c r="P111" s="18"/>
      <c r="Q111" s="18"/>
    </row>
    <row r="112" spans="2:17" ht="20.100000000000001" customHeight="1">
      <c r="C112" s="138" t="s">
        <v>259</v>
      </c>
      <c r="D112" s="139"/>
      <c r="E112" s="14" t="s">
        <v>279</v>
      </c>
      <c r="F112" s="18">
        <v>13900</v>
      </c>
      <c r="G112" s="37">
        <v>21</v>
      </c>
      <c r="H112" s="18">
        <v>10900</v>
      </c>
      <c r="I112" s="50">
        <v>478.79</v>
      </c>
      <c r="J112" s="50">
        <v>397.94</v>
      </c>
      <c r="K112" s="50">
        <v>350</v>
      </c>
      <c r="L112" s="50"/>
      <c r="M112" s="50"/>
      <c r="N112" s="50"/>
      <c r="O112" s="18"/>
      <c r="P112" s="18"/>
      <c r="Q112" s="18"/>
    </row>
    <row r="113" spans="3:17" ht="20.100000000000001" customHeight="1">
      <c r="C113" s="138" t="s">
        <v>371</v>
      </c>
      <c r="D113" s="139"/>
      <c r="E113" s="14" t="s">
        <v>378</v>
      </c>
      <c r="F113" s="18">
        <v>2000</v>
      </c>
      <c r="G113" s="37">
        <v>0</v>
      </c>
      <c r="H113" s="18">
        <v>2000</v>
      </c>
      <c r="I113" s="50">
        <v>46.98</v>
      </c>
      <c r="J113" s="50">
        <v>37.47</v>
      </c>
      <c r="K113" s="50">
        <v>31.86</v>
      </c>
      <c r="L113" s="50"/>
      <c r="M113" s="50"/>
      <c r="N113" s="50"/>
      <c r="O113" s="18"/>
      <c r="P113" s="18"/>
      <c r="Q113" s="18"/>
    </row>
    <row r="114" spans="3:17" ht="20.100000000000001" customHeight="1">
      <c r="C114" s="138" t="s">
        <v>372</v>
      </c>
      <c r="D114" s="139"/>
      <c r="E114" s="14" t="s">
        <v>379</v>
      </c>
      <c r="F114" s="18">
        <v>5995</v>
      </c>
      <c r="G114" s="37">
        <v>16</v>
      </c>
      <c r="H114" s="18">
        <v>4995</v>
      </c>
      <c r="I114" s="50">
        <v>158.19999999999999</v>
      </c>
      <c r="J114" s="50">
        <v>136.83000000000001</v>
      </c>
      <c r="K114" s="50">
        <v>124.16</v>
      </c>
      <c r="L114" s="50"/>
      <c r="M114" s="50"/>
      <c r="N114" s="50"/>
      <c r="O114" s="18"/>
      <c r="P114" s="18"/>
      <c r="Q114" s="18"/>
    </row>
    <row r="115" spans="3:17" ht="20.100000000000001" customHeight="1">
      <c r="C115" s="138" t="s">
        <v>373</v>
      </c>
      <c r="D115" s="139"/>
      <c r="E115" s="14" t="s">
        <v>380</v>
      </c>
      <c r="F115" s="18">
        <v>549</v>
      </c>
      <c r="G115" s="37">
        <v>0</v>
      </c>
      <c r="H115" s="18">
        <v>549</v>
      </c>
      <c r="I115" s="50">
        <v>20.149999999999999</v>
      </c>
      <c r="J115" s="50">
        <v>16.079999999999998</v>
      </c>
      <c r="K115" s="50">
        <v>13.66</v>
      </c>
      <c r="L115" s="50"/>
      <c r="M115" s="50"/>
      <c r="N115" s="50"/>
      <c r="O115" s="18"/>
      <c r="P115" s="18"/>
      <c r="Q115" s="18"/>
    </row>
    <row r="116" spans="3:17" ht="20.100000000000001" customHeight="1">
      <c r="C116" s="138" t="s">
        <v>374</v>
      </c>
      <c r="D116" s="139"/>
      <c r="E116" s="14" t="s">
        <v>381</v>
      </c>
      <c r="F116" s="18">
        <v>279</v>
      </c>
      <c r="G116" s="37">
        <v>13</v>
      </c>
      <c r="H116" s="18">
        <v>240</v>
      </c>
      <c r="I116" s="50">
        <v>8.81</v>
      </c>
      <c r="J116" s="50">
        <v>7.02</v>
      </c>
      <c r="K116" s="50">
        <v>5.97</v>
      </c>
      <c r="L116" s="50"/>
      <c r="M116" s="50"/>
      <c r="N116" s="50"/>
      <c r="O116" s="18"/>
      <c r="P116" s="18"/>
      <c r="Q116" s="18"/>
    </row>
    <row r="117" spans="3:17" ht="20.100000000000001" customHeight="1">
      <c r="C117" s="138" t="s">
        <v>375</v>
      </c>
      <c r="D117" s="139"/>
      <c r="E117" s="14" t="s">
        <v>382</v>
      </c>
      <c r="F117" s="18">
        <v>1399</v>
      </c>
      <c r="G117" s="37">
        <v>10</v>
      </c>
      <c r="H117" s="18">
        <v>1259</v>
      </c>
      <c r="I117" s="50">
        <v>46.21</v>
      </c>
      <c r="J117" s="50">
        <v>36.869999999999997</v>
      </c>
      <c r="K117" s="50">
        <v>31.32</v>
      </c>
      <c r="L117" s="50"/>
      <c r="M117" s="50"/>
      <c r="N117" s="50"/>
      <c r="O117" s="18"/>
      <c r="P117" s="18"/>
      <c r="Q117" s="18"/>
    </row>
    <row r="118" spans="3:17" ht="20.100000000000001" customHeight="1">
      <c r="C118" s="138" t="s">
        <v>250</v>
      </c>
      <c r="D118" s="139"/>
      <c r="E118" s="14" t="s">
        <v>288</v>
      </c>
      <c r="F118" s="18">
        <v>3495</v>
      </c>
      <c r="G118" s="37">
        <v>0</v>
      </c>
      <c r="H118" s="18">
        <v>3495</v>
      </c>
      <c r="I118" s="50">
        <v>138.19</v>
      </c>
      <c r="J118" s="50">
        <v>118.74</v>
      </c>
      <c r="K118" s="50">
        <v>107.22</v>
      </c>
      <c r="L118" s="50"/>
      <c r="M118" s="50"/>
      <c r="N118" s="50"/>
      <c r="O118" s="18"/>
      <c r="P118" s="18"/>
      <c r="Q118" s="18"/>
    </row>
    <row r="119" spans="3:17" ht="20.100000000000001" customHeight="1">
      <c r="C119" s="138" t="s">
        <v>376</v>
      </c>
      <c r="D119" s="139"/>
      <c r="E119" s="14" t="s">
        <v>383</v>
      </c>
      <c r="F119" s="18">
        <v>8995</v>
      </c>
      <c r="G119" s="37">
        <v>16</v>
      </c>
      <c r="H119" s="18">
        <v>7495</v>
      </c>
      <c r="I119" s="50">
        <v>265.81</v>
      </c>
      <c r="J119" s="50">
        <v>228.01</v>
      </c>
      <c r="K119" s="50">
        <v>205.59</v>
      </c>
      <c r="L119" s="50"/>
      <c r="M119" s="50"/>
      <c r="N119" s="50"/>
      <c r="O119" s="18"/>
      <c r="P119" s="18"/>
      <c r="Q119" s="18"/>
    </row>
    <row r="120" spans="3:17" ht="20.100000000000001" customHeight="1">
      <c r="C120" s="138" t="s">
        <v>377</v>
      </c>
      <c r="D120" s="139"/>
      <c r="E120" s="14" t="s">
        <v>384</v>
      </c>
      <c r="F120" s="18">
        <v>595</v>
      </c>
      <c r="G120" s="37">
        <v>0</v>
      </c>
      <c r="H120" s="18">
        <v>595</v>
      </c>
      <c r="I120" s="50">
        <v>13.07</v>
      </c>
      <c r="J120" s="50">
        <v>10.42</v>
      </c>
      <c r="K120" s="50">
        <v>8.86</v>
      </c>
      <c r="L120" s="50"/>
      <c r="M120" s="50"/>
      <c r="N120" s="50"/>
      <c r="O120" s="18"/>
      <c r="P120" s="18"/>
      <c r="Q120" s="18"/>
    </row>
    <row r="121" spans="3:17" ht="20.100000000000001" customHeight="1">
      <c r="C121" s="138" t="s">
        <v>75</v>
      </c>
      <c r="D121" s="139"/>
      <c r="E121" s="14" t="s">
        <v>132</v>
      </c>
      <c r="F121" s="18">
        <v>299</v>
      </c>
      <c r="G121" s="37">
        <v>16</v>
      </c>
      <c r="H121" s="18">
        <v>249</v>
      </c>
      <c r="I121" s="50">
        <v>9.14</v>
      </c>
      <c r="J121" s="50">
        <v>7.3</v>
      </c>
      <c r="K121" s="50">
        <v>6.2</v>
      </c>
      <c r="L121" s="50"/>
      <c r="M121" s="50"/>
      <c r="N121" s="50"/>
      <c r="O121" s="18"/>
      <c r="P121" s="18"/>
      <c r="Q121" s="18"/>
    </row>
    <row r="122" spans="3:17" ht="20.100000000000001" customHeight="1">
      <c r="C122" s="138" t="s">
        <v>258</v>
      </c>
      <c r="D122" s="139"/>
      <c r="E122" s="14" t="s">
        <v>276</v>
      </c>
      <c r="F122" s="18">
        <v>15000</v>
      </c>
      <c r="G122" s="37">
        <v>30</v>
      </c>
      <c r="H122" s="18">
        <v>10500</v>
      </c>
      <c r="I122" s="50">
        <v>308.29000000000002</v>
      </c>
      <c r="J122" s="50">
        <v>245.98</v>
      </c>
      <c r="K122" s="50">
        <v>209.03</v>
      </c>
      <c r="L122" s="50"/>
      <c r="M122" s="50"/>
      <c r="N122" s="50"/>
      <c r="O122" s="18"/>
      <c r="P122" s="18"/>
      <c r="Q122" s="18"/>
    </row>
    <row r="123" spans="3:17" ht="20.100000000000001" customHeight="1">
      <c r="C123" s="138" t="s">
        <v>385</v>
      </c>
      <c r="D123" s="139"/>
      <c r="E123" s="14" t="s">
        <v>392</v>
      </c>
      <c r="F123" s="18">
        <v>15000</v>
      </c>
      <c r="G123" s="37">
        <v>20</v>
      </c>
      <c r="H123" s="18">
        <v>12000</v>
      </c>
      <c r="I123" s="50">
        <v>521.13</v>
      </c>
      <c r="J123" s="50">
        <v>442.32</v>
      </c>
      <c r="K123" s="50">
        <v>395.61</v>
      </c>
      <c r="L123" s="50"/>
      <c r="M123" s="50"/>
      <c r="N123" s="50"/>
      <c r="O123" s="18"/>
      <c r="P123" s="18"/>
      <c r="Q123" s="18"/>
    </row>
    <row r="124" spans="3:17" ht="20.100000000000001" customHeight="1">
      <c r="C124" s="138" t="s">
        <v>386</v>
      </c>
      <c r="D124" s="139"/>
      <c r="E124" s="14" t="s">
        <v>393</v>
      </c>
      <c r="F124" s="18">
        <v>30000</v>
      </c>
      <c r="G124" s="37">
        <v>25</v>
      </c>
      <c r="H124" s="18">
        <v>22500</v>
      </c>
      <c r="I124" s="50">
        <v>668.88</v>
      </c>
      <c r="J124" s="50">
        <v>533.67999999999995</v>
      </c>
      <c r="K124" s="50">
        <v>453.54</v>
      </c>
      <c r="L124" s="50"/>
      <c r="M124" s="50"/>
      <c r="N124" s="50"/>
      <c r="O124" s="18"/>
      <c r="P124" s="18"/>
      <c r="Q124" s="18"/>
    </row>
    <row r="125" spans="3:17" ht="20.100000000000001" customHeight="1">
      <c r="C125" s="138" t="s">
        <v>387</v>
      </c>
      <c r="D125" s="139"/>
      <c r="E125" s="14" t="s">
        <v>394</v>
      </c>
      <c r="F125" s="18">
        <v>150</v>
      </c>
      <c r="G125" s="37">
        <v>0</v>
      </c>
      <c r="H125" s="18">
        <v>150</v>
      </c>
      <c r="I125" s="50">
        <v>3.31</v>
      </c>
      <c r="J125" s="50">
        <v>2.64</v>
      </c>
      <c r="K125" s="50">
        <v>2.25</v>
      </c>
      <c r="L125" s="50"/>
      <c r="M125" s="50"/>
      <c r="N125" s="50"/>
      <c r="O125" s="18"/>
      <c r="P125" s="18"/>
      <c r="Q125" s="18"/>
    </row>
    <row r="126" spans="3:17" ht="20.100000000000001" customHeight="1">
      <c r="C126" s="138" t="s">
        <v>261</v>
      </c>
      <c r="D126" s="139"/>
      <c r="E126" s="14" t="s">
        <v>268</v>
      </c>
      <c r="F126" s="18">
        <v>5700</v>
      </c>
      <c r="G126" s="37">
        <v>28</v>
      </c>
      <c r="H126" s="18">
        <v>4100</v>
      </c>
      <c r="I126" s="50">
        <v>90.29</v>
      </c>
      <c r="J126" s="50">
        <v>72.03</v>
      </c>
      <c r="K126" s="50">
        <v>61.22</v>
      </c>
      <c r="L126" s="50"/>
      <c r="M126" s="50"/>
      <c r="N126" s="50"/>
      <c r="O126" s="18"/>
      <c r="P126" s="18"/>
      <c r="Q126" s="18"/>
    </row>
    <row r="127" spans="3:17" ht="20.100000000000001" customHeight="1">
      <c r="C127" s="154" t="s">
        <v>388</v>
      </c>
      <c r="D127" s="155"/>
      <c r="E127" s="14" t="s">
        <v>395</v>
      </c>
      <c r="F127" s="18">
        <v>5000</v>
      </c>
      <c r="G127" s="37">
        <v>50</v>
      </c>
      <c r="H127" s="18">
        <v>2500</v>
      </c>
      <c r="I127" s="50">
        <v>136.41</v>
      </c>
      <c r="J127" s="50">
        <v>121.57</v>
      </c>
      <c r="K127" s="50">
        <v>112.77</v>
      </c>
      <c r="L127" s="18"/>
      <c r="M127" s="18"/>
      <c r="N127" s="18"/>
      <c r="O127" s="18"/>
      <c r="P127" s="18"/>
      <c r="Q127" s="18"/>
    </row>
    <row r="128" spans="3:17" ht="20.100000000000001" customHeight="1">
      <c r="C128" s="138" t="s">
        <v>389</v>
      </c>
      <c r="D128" s="139"/>
      <c r="E128" s="14" t="s">
        <v>272</v>
      </c>
      <c r="F128" s="18">
        <v>2000</v>
      </c>
      <c r="G128" s="37">
        <v>0</v>
      </c>
      <c r="H128" s="18">
        <v>2000</v>
      </c>
      <c r="I128" s="50">
        <v>29.36</v>
      </c>
      <c r="J128" s="50">
        <v>23.43</v>
      </c>
      <c r="K128" s="50">
        <v>19.91</v>
      </c>
      <c r="L128" s="50"/>
      <c r="M128" s="50"/>
      <c r="N128" s="50"/>
      <c r="O128" s="18"/>
      <c r="P128" s="18"/>
      <c r="Q128" s="18"/>
    </row>
    <row r="129" spans="3:17" ht="20.100000000000001" customHeight="1">
      <c r="C129" s="138" t="s">
        <v>390</v>
      </c>
      <c r="D129" s="139"/>
      <c r="E129" s="14" t="s">
        <v>396</v>
      </c>
      <c r="F129" s="18">
        <v>11000</v>
      </c>
      <c r="G129" s="37">
        <v>20</v>
      </c>
      <c r="H129" s="18">
        <v>8795</v>
      </c>
      <c r="I129" s="50">
        <v>322.79000000000002</v>
      </c>
      <c r="J129" s="50">
        <v>257.54000000000002</v>
      </c>
      <c r="K129" s="50">
        <v>218.87</v>
      </c>
      <c r="L129" s="50"/>
      <c r="M129" s="50"/>
      <c r="N129" s="50"/>
      <c r="O129" s="18"/>
      <c r="P129" s="18"/>
      <c r="Q129" s="18"/>
    </row>
    <row r="130" spans="3:17" ht="20.100000000000001" customHeight="1">
      <c r="C130" s="138" t="s">
        <v>391</v>
      </c>
      <c r="D130" s="139"/>
      <c r="E130" s="14" t="s">
        <v>397</v>
      </c>
      <c r="F130" s="18">
        <v>17000</v>
      </c>
      <c r="G130" s="37">
        <v>17</v>
      </c>
      <c r="H130" s="18">
        <v>14000</v>
      </c>
      <c r="I130" s="50">
        <v>513.82000000000005</v>
      </c>
      <c r="J130" s="50">
        <v>409.96</v>
      </c>
      <c r="K130" s="50">
        <v>348.39</v>
      </c>
      <c r="L130" s="50"/>
      <c r="M130" s="50"/>
      <c r="N130" s="50"/>
      <c r="O130" s="18"/>
      <c r="P130" s="18"/>
      <c r="Q130" s="18"/>
    </row>
    <row r="131" spans="3:17" ht="20.100000000000001" customHeight="1">
      <c r="C131" s="138" t="s">
        <v>263</v>
      </c>
      <c r="D131" s="139"/>
      <c r="E131" s="14" t="s">
        <v>267</v>
      </c>
      <c r="F131" s="18">
        <v>600</v>
      </c>
      <c r="G131" s="37">
        <v>0</v>
      </c>
      <c r="H131" s="18">
        <v>600</v>
      </c>
      <c r="I131" s="50">
        <v>5.51</v>
      </c>
      <c r="J131" s="50">
        <v>4.4000000000000004</v>
      </c>
      <c r="K131" s="50">
        <v>3.74</v>
      </c>
      <c r="L131" s="50"/>
      <c r="M131" s="50"/>
      <c r="N131" s="50"/>
      <c r="O131" s="18"/>
      <c r="P131" s="18"/>
      <c r="Q131" s="18"/>
    </row>
    <row r="132" spans="3:17" ht="20.100000000000001" customHeight="1">
      <c r="C132" s="140" t="s">
        <v>21</v>
      </c>
      <c r="D132" s="140"/>
      <c r="E132" s="140"/>
      <c r="F132" s="140"/>
      <c r="G132" s="140"/>
      <c r="H132" s="140"/>
      <c r="I132" s="140"/>
      <c r="J132" s="140"/>
      <c r="K132" s="140"/>
    </row>
    <row r="133" spans="3:17" ht="20.100000000000001" customHeight="1">
      <c r="C133" s="138" t="s">
        <v>362</v>
      </c>
      <c r="D133" s="139"/>
      <c r="E133" s="14" t="s">
        <v>144</v>
      </c>
      <c r="F133" s="18">
        <v>999</v>
      </c>
      <c r="G133" s="37">
        <v>0</v>
      </c>
      <c r="H133" s="18">
        <v>999</v>
      </c>
      <c r="I133" s="50">
        <v>21.98</v>
      </c>
      <c r="J133" s="50">
        <v>17.54</v>
      </c>
      <c r="K133" s="50">
        <v>14.91</v>
      </c>
      <c r="L133" s="50"/>
      <c r="M133" s="50"/>
      <c r="N133" s="50"/>
      <c r="O133" s="18"/>
      <c r="P133" s="18"/>
      <c r="Q133" s="18"/>
    </row>
    <row r="134" spans="3:17" ht="20.100000000000001" customHeight="1">
      <c r="C134" s="138" t="s">
        <v>363</v>
      </c>
      <c r="D134" s="139"/>
      <c r="E134" s="14" t="s">
        <v>143</v>
      </c>
      <c r="F134" s="18">
        <v>990</v>
      </c>
      <c r="G134" s="37">
        <v>0</v>
      </c>
      <c r="H134" s="18">
        <v>990</v>
      </c>
      <c r="I134" s="50">
        <v>21.8</v>
      </c>
      <c r="J134" s="50">
        <v>17.399999999999999</v>
      </c>
      <c r="K134" s="50">
        <v>14.77</v>
      </c>
      <c r="L134" s="50"/>
      <c r="M134" s="50"/>
      <c r="N134" s="50"/>
      <c r="O134" s="18"/>
      <c r="P134" s="18"/>
      <c r="Q134" s="18"/>
    </row>
    <row r="135" spans="3:17" ht="20.100000000000001" customHeight="1">
      <c r="C135" s="138" t="s">
        <v>364</v>
      </c>
      <c r="D135" s="139"/>
      <c r="E135" s="14" t="s">
        <v>144</v>
      </c>
      <c r="F135" s="18">
        <v>895</v>
      </c>
      <c r="G135" s="37">
        <v>0</v>
      </c>
      <c r="H135" s="18">
        <v>895</v>
      </c>
      <c r="I135" s="50">
        <v>19.71</v>
      </c>
      <c r="J135" s="50">
        <v>15.72</v>
      </c>
      <c r="K135" s="50">
        <v>13.37</v>
      </c>
      <c r="L135" s="50"/>
      <c r="M135" s="50"/>
      <c r="N135" s="50"/>
      <c r="O135" s="18"/>
      <c r="P135" s="18"/>
      <c r="Q135" s="18"/>
    </row>
    <row r="136" spans="3:17" ht="20.100000000000001" customHeight="1">
      <c r="C136" s="140" t="s">
        <v>34</v>
      </c>
      <c r="D136" s="140"/>
      <c r="E136" s="140"/>
      <c r="F136" s="140"/>
      <c r="G136" s="140"/>
      <c r="H136" s="140"/>
      <c r="I136" s="140"/>
      <c r="J136" s="140"/>
      <c r="K136" s="137"/>
    </row>
    <row r="137" spans="3:17" ht="20.100000000000001" customHeight="1">
      <c r="C137" s="138" t="s">
        <v>190</v>
      </c>
      <c r="D137" s="139"/>
      <c r="E137" s="14"/>
      <c r="F137" s="18"/>
      <c r="G137" s="37"/>
      <c r="H137" s="18"/>
      <c r="I137" s="18"/>
      <c r="J137" s="18"/>
      <c r="K137" s="18"/>
      <c r="L137" s="18"/>
      <c r="M137" s="18"/>
      <c r="N137" s="18"/>
      <c r="O137" s="18"/>
      <c r="P137" s="18"/>
      <c r="Q137" s="18"/>
    </row>
    <row r="138" spans="3:17" ht="20.100000000000001" customHeight="1">
      <c r="C138" s="3" t="s">
        <v>16</v>
      </c>
      <c r="F138" s="19"/>
      <c r="G138" s="38"/>
      <c r="H138" s="19"/>
      <c r="I138" s="19"/>
      <c r="J138" s="19"/>
      <c r="K138" s="19"/>
    </row>
    <row r="139" spans="3:17" ht="20.100000000000001" customHeight="1">
      <c r="C139" s="142" t="s">
        <v>28</v>
      </c>
      <c r="D139" s="143"/>
      <c r="E139" s="26"/>
      <c r="F139" s="20"/>
      <c r="G139" s="39"/>
      <c r="H139" s="21"/>
      <c r="I139" s="18"/>
      <c r="J139" s="18"/>
      <c r="K139" s="18"/>
      <c r="L139" s="18"/>
      <c r="M139" s="18"/>
      <c r="N139" s="18"/>
      <c r="O139" s="18"/>
      <c r="P139" s="18"/>
      <c r="Q139" s="18"/>
    </row>
    <row r="140" spans="3:17" ht="20.100000000000001" customHeight="1">
      <c r="C140" s="142" t="s">
        <v>32</v>
      </c>
      <c r="D140" s="143"/>
      <c r="E140" s="26"/>
      <c r="F140" s="20"/>
      <c r="G140" s="39"/>
      <c r="H140" s="21"/>
      <c r="I140" s="18"/>
      <c r="J140" s="18"/>
      <c r="K140" s="18"/>
      <c r="L140" s="18"/>
      <c r="M140" s="18"/>
      <c r="N140" s="18"/>
      <c r="O140" s="18"/>
      <c r="P140" s="18"/>
      <c r="Q140" s="18"/>
    </row>
    <row r="141" spans="3:17" ht="20.100000000000001" customHeight="1">
      <c r="C141" s="136" t="s">
        <v>56</v>
      </c>
      <c r="D141" s="137"/>
      <c r="E141" s="24"/>
      <c r="F141" s="24"/>
      <c r="G141" s="40"/>
      <c r="H141" s="24"/>
      <c r="I141" s="24" t="s">
        <v>57</v>
      </c>
      <c r="J141" s="24" t="s">
        <v>57</v>
      </c>
      <c r="K141" s="24" t="s">
        <v>57</v>
      </c>
      <c r="L141" s="24" t="s">
        <v>57</v>
      </c>
      <c r="M141" s="24" t="s">
        <v>57</v>
      </c>
      <c r="N141" s="24" t="s">
        <v>57</v>
      </c>
      <c r="O141" s="24" t="s">
        <v>57</v>
      </c>
      <c r="P141" s="24" t="s">
        <v>57</v>
      </c>
      <c r="Q141" s="24" t="s">
        <v>57</v>
      </c>
    </row>
    <row r="142" spans="3:17" ht="20.100000000000001" customHeight="1">
      <c r="C142" s="136" t="s">
        <v>193</v>
      </c>
      <c r="D142" s="137"/>
      <c r="E142" s="24"/>
      <c r="F142" s="24"/>
      <c r="G142" s="40"/>
      <c r="H142" s="24"/>
      <c r="I142" s="24" t="s">
        <v>57</v>
      </c>
      <c r="J142" s="24" t="s">
        <v>57</v>
      </c>
      <c r="K142" s="24" t="s">
        <v>57</v>
      </c>
      <c r="L142" s="24" t="s">
        <v>57</v>
      </c>
      <c r="M142" s="24" t="s">
        <v>57</v>
      </c>
      <c r="N142" s="24" t="s">
        <v>57</v>
      </c>
      <c r="O142" s="24" t="s">
        <v>57</v>
      </c>
      <c r="P142" s="24" t="s">
        <v>57</v>
      </c>
      <c r="Q142" s="24" t="s">
        <v>57</v>
      </c>
    </row>
    <row r="143" spans="3:17" ht="20.100000000000001" customHeight="1">
      <c r="C143" s="136" t="s">
        <v>25</v>
      </c>
      <c r="D143" s="137"/>
      <c r="E143" s="24"/>
      <c r="F143" s="24"/>
      <c r="G143" s="40"/>
      <c r="H143" s="24"/>
      <c r="I143" s="24" t="s">
        <v>57</v>
      </c>
      <c r="J143" s="24" t="s">
        <v>57</v>
      </c>
      <c r="K143" s="24" t="s">
        <v>57</v>
      </c>
      <c r="L143" s="24" t="s">
        <v>57</v>
      </c>
      <c r="M143" s="24" t="s">
        <v>57</v>
      </c>
      <c r="N143" s="24" t="s">
        <v>57</v>
      </c>
      <c r="O143" s="24" t="s">
        <v>57</v>
      </c>
      <c r="P143" s="24" t="s">
        <v>57</v>
      </c>
      <c r="Q143" s="24" t="s">
        <v>57</v>
      </c>
    </row>
    <row r="144" spans="3:17" ht="20.100000000000001" customHeight="1">
      <c r="C144" s="141" t="s">
        <v>47</v>
      </c>
      <c r="D144" s="141"/>
      <c r="E144" s="24"/>
      <c r="F144" s="24"/>
      <c r="G144" s="40"/>
      <c r="H144" s="24"/>
      <c r="I144" s="24"/>
      <c r="J144" s="24"/>
      <c r="K144" s="24"/>
      <c r="L144" s="24"/>
      <c r="M144" s="24"/>
      <c r="N144" s="24"/>
      <c r="O144" s="24"/>
      <c r="P144" s="24"/>
      <c r="Q144" s="24"/>
    </row>
    <row r="145" spans="2:17" ht="20.100000000000001" customHeight="1">
      <c r="C145" s="141" t="s">
        <v>33</v>
      </c>
      <c r="D145" s="141"/>
      <c r="E145" s="24"/>
      <c r="F145" s="24"/>
      <c r="G145" s="40"/>
      <c r="H145" s="24"/>
      <c r="I145" s="24"/>
      <c r="J145" s="24"/>
      <c r="K145" s="24"/>
      <c r="L145" s="24"/>
      <c r="M145" s="24"/>
      <c r="N145" s="24"/>
      <c r="O145" s="24"/>
      <c r="P145" s="24"/>
      <c r="Q145" s="24"/>
    </row>
    <row r="147" spans="2:17" s="10" customFormat="1" ht="20.100000000000001" customHeight="1">
      <c r="B147" s="9"/>
      <c r="F147" s="147" t="s">
        <v>3</v>
      </c>
      <c r="G147" s="148"/>
      <c r="H147" s="149"/>
      <c r="I147" s="146" t="s">
        <v>4</v>
      </c>
      <c r="J147" s="146"/>
      <c r="K147" s="146"/>
      <c r="L147" s="146" t="s">
        <v>49</v>
      </c>
      <c r="M147" s="146"/>
      <c r="N147" s="146"/>
      <c r="O147" s="146" t="s">
        <v>48</v>
      </c>
      <c r="P147" s="146"/>
      <c r="Q147" s="146"/>
    </row>
    <row r="148" spans="2:17" s="10" customFormat="1" ht="20.100000000000001" customHeight="1">
      <c r="B148" s="9"/>
      <c r="F148" s="147" t="s">
        <v>6</v>
      </c>
      <c r="G148" s="148"/>
      <c r="H148" s="149"/>
      <c r="I148" s="150" t="s">
        <v>26</v>
      </c>
      <c r="J148" s="150"/>
      <c r="K148" s="150"/>
      <c r="L148" s="150" t="s">
        <v>26</v>
      </c>
      <c r="M148" s="150"/>
      <c r="N148" s="150"/>
      <c r="O148" s="150" t="s">
        <v>26</v>
      </c>
      <c r="P148" s="150"/>
      <c r="Q148" s="150"/>
    </row>
    <row r="149" spans="2:17" s="13" customFormat="1" ht="20.100000000000001" customHeight="1">
      <c r="B149" s="11"/>
      <c r="C149" s="151" t="s">
        <v>14</v>
      </c>
      <c r="D149" s="152"/>
      <c r="E149" s="28" t="s">
        <v>17</v>
      </c>
      <c r="F149" s="28" t="s">
        <v>8</v>
      </c>
      <c r="G149" s="36" t="s">
        <v>18</v>
      </c>
      <c r="H149" s="28" t="s">
        <v>19</v>
      </c>
      <c r="I149" s="28" t="s">
        <v>9</v>
      </c>
      <c r="J149" s="28" t="s">
        <v>10</v>
      </c>
      <c r="K149" s="28" t="s">
        <v>11</v>
      </c>
      <c r="L149" s="28" t="s">
        <v>9</v>
      </c>
      <c r="M149" s="28" t="s">
        <v>10</v>
      </c>
      <c r="N149" s="28" t="s">
        <v>11</v>
      </c>
      <c r="O149" s="28" t="s">
        <v>9</v>
      </c>
      <c r="P149" s="28" t="s">
        <v>10</v>
      </c>
      <c r="Q149" s="28" t="s">
        <v>11</v>
      </c>
    </row>
    <row r="150" spans="2:17" ht="31.5" customHeight="1">
      <c r="C150" s="134" t="s">
        <v>406</v>
      </c>
      <c r="D150" s="135"/>
      <c r="E150" s="14" t="s">
        <v>405</v>
      </c>
      <c r="F150" s="18">
        <v>5560</v>
      </c>
      <c r="G150" s="37">
        <v>0</v>
      </c>
      <c r="H150" s="18">
        <v>5560</v>
      </c>
      <c r="I150" s="50">
        <v>165.73</v>
      </c>
      <c r="J150" s="50">
        <v>132.44</v>
      </c>
      <c r="K150" s="50">
        <v>112.71</v>
      </c>
      <c r="L150" s="50" t="s">
        <v>311</v>
      </c>
      <c r="M150" s="50" t="s">
        <v>311</v>
      </c>
      <c r="N150" s="50" t="s">
        <v>311</v>
      </c>
      <c r="O150" s="18" t="s">
        <v>311</v>
      </c>
      <c r="P150" s="18" t="s">
        <v>311</v>
      </c>
      <c r="Q150" s="18" t="s">
        <v>311</v>
      </c>
    </row>
    <row r="151" spans="2:17" ht="42.75" customHeight="1">
      <c r="C151" s="134" t="s">
        <v>409</v>
      </c>
      <c r="D151" s="135"/>
      <c r="E151" s="14" t="s">
        <v>407</v>
      </c>
      <c r="F151" s="18">
        <v>6670</v>
      </c>
      <c r="G151" s="37">
        <v>0</v>
      </c>
      <c r="H151" s="18">
        <v>6670</v>
      </c>
      <c r="I151" s="50">
        <v>169.67</v>
      </c>
      <c r="J151" s="50">
        <v>135.59</v>
      </c>
      <c r="K151" s="50">
        <v>115.37</v>
      </c>
      <c r="L151" s="50" t="s">
        <v>311</v>
      </c>
      <c r="M151" s="50" t="s">
        <v>311</v>
      </c>
      <c r="N151" s="50" t="s">
        <v>311</v>
      </c>
      <c r="O151" s="18" t="s">
        <v>311</v>
      </c>
      <c r="P151" s="18" t="s">
        <v>311</v>
      </c>
      <c r="Q151" s="18" t="s">
        <v>311</v>
      </c>
    </row>
    <row r="152" spans="2:17" ht="42.75" customHeight="1">
      <c r="C152" s="134" t="s">
        <v>410</v>
      </c>
      <c r="D152" s="135"/>
      <c r="E152" s="14" t="s">
        <v>411</v>
      </c>
      <c r="F152" s="18">
        <v>9645</v>
      </c>
      <c r="G152" s="37">
        <v>0</v>
      </c>
      <c r="H152" s="18">
        <v>9645</v>
      </c>
      <c r="I152" s="50">
        <v>249.74</v>
      </c>
      <c r="J152" s="50">
        <v>199.47</v>
      </c>
      <c r="K152" s="50">
        <v>169.67</v>
      </c>
      <c r="L152" s="50" t="s">
        <v>311</v>
      </c>
      <c r="M152" s="50" t="s">
        <v>311</v>
      </c>
      <c r="N152" s="50" t="s">
        <v>311</v>
      </c>
      <c r="O152" s="18" t="s">
        <v>311</v>
      </c>
      <c r="P152" s="18" t="s">
        <v>311</v>
      </c>
      <c r="Q152" s="18" t="s">
        <v>311</v>
      </c>
    </row>
    <row r="153" spans="2:17" ht="42.75" customHeight="1">
      <c r="C153" s="134" t="s">
        <v>413</v>
      </c>
      <c r="D153" s="135"/>
      <c r="E153" s="14" t="s">
        <v>412</v>
      </c>
      <c r="F153" s="18">
        <v>23920</v>
      </c>
      <c r="G153" s="37">
        <v>25.33</v>
      </c>
      <c r="H153" s="18">
        <v>17862</v>
      </c>
      <c r="I153" s="50">
        <v>526.79999999999995</v>
      </c>
      <c r="J153" s="50">
        <v>420.53</v>
      </c>
      <c r="K153" s="50">
        <v>357.53</v>
      </c>
      <c r="L153" s="50" t="s">
        <v>311</v>
      </c>
      <c r="M153" s="50" t="s">
        <v>311</v>
      </c>
      <c r="N153" s="50" t="s">
        <v>311</v>
      </c>
      <c r="O153" s="18" t="s">
        <v>311</v>
      </c>
      <c r="P153" s="18" t="s">
        <v>311</v>
      </c>
      <c r="Q153" s="18" t="s">
        <v>311</v>
      </c>
    </row>
    <row r="154" spans="2:17" ht="20.100000000000001" customHeight="1">
      <c r="B154" s="15"/>
      <c r="C154" s="153" t="s">
        <v>408</v>
      </c>
      <c r="D154" s="153"/>
      <c r="E154" s="153"/>
      <c r="F154" s="153"/>
      <c r="G154" s="153"/>
      <c r="H154" s="153"/>
      <c r="I154" s="153"/>
      <c r="J154" s="153"/>
      <c r="K154" s="153"/>
    </row>
    <row r="155" spans="2:17" ht="20.100000000000001" customHeight="1">
      <c r="C155" s="154" t="s">
        <v>298</v>
      </c>
      <c r="D155" s="155"/>
      <c r="E155" s="14" t="s">
        <v>305</v>
      </c>
      <c r="F155" s="18">
        <v>5000</v>
      </c>
      <c r="G155" s="37">
        <v>0</v>
      </c>
      <c r="H155" s="18">
        <v>5000</v>
      </c>
      <c r="I155" s="50">
        <v>130.65</v>
      </c>
      <c r="J155" s="50">
        <v>104.25</v>
      </c>
      <c r="K155" s="50">
        <v>88.59</v>
      </c>
      <c r="L155" s="18"/>
      <c r="M155" s="18"/>
      <c r="N155" s="18"/>
      <c r="O155" s="18"/>
      <c r="P155" s="18"/>
      <c r="Q155" s="18"/>
    </row>
    <row r="156" spans="2:17" ht="20.100000000000001" customHeight="1">
      <c r="C156" s="138" t="s">
        <v>167</v>
      </c>
      <c r="D156" s="139"/>
      <c r="E156" s="14" t="s">
        <v>175</v>
      </c>
      <c r="F156" s="18">
        <v>2199</v>
      </c>
      <c r="G156" s="37">
        <v>8.19</v>
      </c>
      <c r="H156" s="18">
        <v>2019</v>
      </c>
      <c r="I156" s="50">
        <v>61.04</v>
      </c>
      <c r="J156" s="50">
        <v>48.7</v>
      </c>
      <c r="K156" s="50">
        <v>41.38</v>
      </c>
      <c r="L156" s="50"/>
      <c r="M156" s="50"/>
      <c r="N156" s="50"/>
      <c r="O156" s="18"/>
      <c r="P156" s="18"/>
      <c r="Q156" s="18"/>
    </row>
    <row r="157" spans="2:17" ht="20.100000000000001" customHeight="1">
      <c r="C157" s="138" t="s">
        <v>171</v>
      </c>
      <c r="D157" s="139"/>
      <c r="E157" s="14" t="s">
        <v>179</v>
      </c>
      <c r="F157" s="18">
        <v>825</v>
      </c>
      <c r="G157" s="37">
        <v>0</v>
      </c>
      <c r="H157" s="18">
        <v>825</v>
      </c>
      <c r="I157" s="50">
        <v>30.27</v>
      </c>
      <c r="J157" s="50">
        <v>24.15</v>
      </c>
      <c r="K157" s="50">
        <v>20.53</v>
      </c>
      <c r="L157" s="50"/>
      <c r="M157" s="50"/>
      <c r="N157" s="50"/>
      <c r="O157" s="18"/>
      <c r="P157" s="18"/>
      <c r="Q157" s="18"/>
    </row>
    <row r="158" spans="2:17" ht="20.100000000000001" customHeight="1">
      <c r="C158" s="138" t="s">
        <v>301</v>
      </c>
      <c r="D158" s="139"/>
      <c r="E158" s="14" t="s">
        <v>309</v>
      </c>
      <c r="F158" s="18">
        <v>495</v>
      </c>
      <c r="G158" s="37">
        <v>0</v>
      </c>
      <c r="H158" s="18">
        <v>495</v>
      </c>
      <c r="I158" s="50">
        <v>14.53</v>
      </c>
      <c r="J158" s="50">
        <v>11.6</v>
      </c>
      <c r="K158" s="50">
        <v>9.86</v>
      </c>
      <c r="L158" s="50"/>
      <c r="M158" s="50"/>
      <c r="N158" s="50"/>
      <c r="O158" s="18"/>
      <c r="P158" s="18"/>
      <c r="Q158" s="18"/>
    </row>
    <row r="159" spans="2:17" ht="20.100000000000001" customHeight="1">
      <c r="C159" s="138" t="s">
        <v>414</v>
      </c>
      <c r="D159" s="139"/>
      <c r="E159" s="14" t="s">
        <v>415</v>
      </c>
      <c r="F159" s="18">
        <v>995</v>
      </c>
      <c r="G159" s="37">
        <v>0</v>
      </c>
      <c r="H159" s="18">
        <v>995</v>
      </c>
      <c r="I159" s="50">
        <v>29.22</v>
      </c>
      <c r="J159" s="50">
        <v>23.31</v>
      </c>
      <c r="K159" s="50">
        <v>19.8</v>
      </c>
      <c r="L159" s="50"/>
      <c r="M159" s="50"/>
      <c r="N159" s="50"/>
      <c r="O159" s="18"/>
      <c r="P159" s="18"/>
      <c r="Q159" s="18"/>
    </row>
    <row r="160" spans="2:17" ht="20.100000000000001" customHeight="1">
      <c r="C160" s="154" t="s">
        <v>416</v>
      </c>
      <c r="D160" s="155"/>
      <c r="E160" s="14" t="s">
        <v>417</v>
      </c>
      <c r="F160" s="18">
        <v>3200</v>
      </c>
      <c r="G160" s="37">
        <v>0</v>
      </c>
      <c r="H160" s="18">
        <v>3200</v>
      </c>
      <c r="I160" s="50">
        <v>117.44</v>
      </c>
      <c r="J160" s="50">
        <v>93.7</v>
      </c>
      <c r="K160" s="50">
        <v>79.63</v>
      </c>
      <c r="L160" s="18"/>
      <c r="M160" s="18"/>
      <c r="N160" s="18"/>
      <c r="O160" s="18"/>
      <c r="P160" s="18"/>
      <c r="Q160" s="18"/>
    </row>
    <row r="161" spans="3:17" ht="20.100000000000001" customHeight="1">
      <c r="C161" s="138" t="s">
        <v>421</v>
      </c>
      <c r="D161" s="139"/>
      <c r="E161" s="14" t="s">
        <v>422</v>
      </c>
      <c r="F161" s="18">
        <v>3500</v>
      </c>
      <c r="G161" s="37">
        <v>0</v>
      </c>
      <c r="H161" s="18">
        <v>3500</v>
      </c>
      <c r="I161" s="50">
        <v>128.46</v>
      </c>
      <c r="J161" s="50">
        <v>102.49</v>
      </c>
      <c r="K161" s="50">
        <v>87.1</v>
      </c>
      <c r="L161" s="50"/>
      <c r="M161" s="50"/>
      <c r="N161" s="50"/>
      <c r="O161" s="18"/>
      <c r="P161" s="18"/>
      <c r="Q161" s="18"/>
    </row>
    <row r="162" spans="3:17" ht="20.100000000000001" customHeight="1">
      <c r="C162" s="138" t="s">
        <v>418</v>
      </c>
      <c r="D162" s="139"/>
      <c r="E162" s="14" t="s">
        <v>423</v>
      </c>
      <c r="F162" s="18">
        <v>2550</v>
      </c>
      <c r="G162" s="37">
        <v>0</v>
      </c>
      <c r="H162" s="18">
        <v>2550</v>
      </c>
      <c r="I162" s="50">
        <v>93.59</v>
      </c>
      <c r="J162" s="50">
        <v>74.680000000000007</v>
      </c>
      <c r="K162" s="50">
        <v>63.46</v>
      </c>
      <c r="L162" s="50"/>
      <c r="M162" s="50"/>
      <c r="N162" s="50"/>
      <c r="O162" s="18"/>
      <c r="P162" s="18"/>
      <c r="Q162" s="18"/>
    </row>
    <row r="163" spans="3:17" ht="20.100000000000001" customHeight="1">
      <c r="C163" s="138" t="s">
        <v>301</v>
      </c>
      <c r="D163" s="139"/>
      <c r="E163" s="14" t="s">
        <v>309</v>
      </c>
      <c r="F163" s="18">
        <v>495</v>
      </c>
      <c r="G163" s="37">
        <v>0</v>
      </c>
      <c r="H163" s="18">
        <v>495</v>
      </c>
      <c r="I163" s="50">
        <v>14.53</v>
      </c>
      <c r="J163" s="50">
        <v>11.6</v>
      </c>
      <c r="K163" s="50">
        <v>9.86</v>
      </c>
      <c r="L163" s="50"/>
      <c r="M163" s="50"/>
      <c r="N163" s="50"/>
      <c r="O163" s="18"/>
      <c r="P163" s="18"/>
      <c r="Q163" s="18"/>
    </row>
    <row r="164" spans="3:17" ht="20.100000000000001" customHeight="1">
      <c r="C164" s="138" t="s">
        <v>419</v>
      </c>
      <c r="D164" s="139"/>
      <c r="E164" s="14" t="s">
        <v>424</v>
      </c>
      <c r="F164" s="18">
        <v>2800</v>
      </c>
      <c r="G164" s="37">
        <v>0</v>
      </c>
      <c r="H164" s="18">
        <v>2800</v>
      </c>
      <c r="I164" s="50">
        <v>87.35</v>
      </c>
      <c r="J164" s="50">
        <v>69.7</v>
      </c>
      <c r="K164" s="50">
        <v>59.23</v>
      </c>
      <c r="L164" s="50"/>
      <c r="M164" s="50"/>
      <c r="N164" s="50"/>
      <c r="O164" s="18"/>
      <c r="P164" s="18"/>
      <c r="Q164" s="18"/>
    </row>
    <row r="165" spans="3:17" ht="20.100000000000001" customHeight="1">
      <c r="C165" s="138" t="s">
        <v>420</v>
      </c>
      <c r="D165" s="139"/>
      <c r="E165" s="14" t="s">
        <v>425</v>
      </c>
      <c r="F165" s="18">
        <v>5100</v>
      </c>
      <c r="G165" s="37">
        <v>0</v>
      </c>
      <c r="H165" s="18">
        <v>5100</v>
      </c>
      <c r="I165" s="50">
        <v>187.17</v>
      </c>
      <c r="J165" s="50">
        <v>149.34</v>
      </c>
      <c r="K165" s="50">
        <v>126.92</v>
      </c>
      <c r="L165" s="50"/>
      <c r="M165" s="50"/>
      <c r="N165" s="50"/>
      <c r="O165" s="18"/>
      <c r="P165" s="18"/>
      <c r="Q165" s="18"/>
    </row>
    <row r="166" spans="3:17" ht="20.100000000000001" customHeight="1">
      <c r="C166" s="138" t="s">
        <v>303</v>
      </c>
      <c r="D166" s="139"/>
      <c r="E166" s="14" t="s">
        <v>304</v>
      </c>
      <c r="F166" s="18">
        <v>1495</v>
      </c>
      <c r="G166" s="37">
        <v>12.51</v>
      </c>
      <c r="H166" s="18">
        <v>1308</v>
      </c>
      <c r="I166" s="50">
        <v>47.52</v>
      </c>
      <c r="J166" s="50">
        <v>37.93</v>
      </c>
      <c r="K166" s="50">
        <v>32.22</v>
      </c>
      <c r="L166" s="50"/>
      <c r="M166" s="50"/>
      <c r="N166" s="50"/>
      <c r="O166" s="18"/>
      <c r="P166" s="18"/>
      <c r="Q166" s="18"/>
    </row>
    <row r="167" spans="3:17" ht="20.100000000000001" customHeight="1">
      <c r="C167" s="138" t="s">
        <v>426</v>
      </c>
      <c r="D167" s="139"/>
      <c r="E167" s="14" t="s">
        <v>427</v>
      </c>
      <c r="F167" s="18">
        <v>7500</v>
      </c>
      <c r="G167" s="37">
        <v>0</v>
      </c>
      <c r="H167" s="18">
        <v>7500</v>
      </c>
      <c r="I167" s="50">
        <v>233.96</v>
      </c>
      <c r="J167" s="50">
        <v>186.68</v>
      </c>
      <c r="K167" s="50">
        <v>158.63999999999999</v>
      </c>
      <c r="L167" s="50"/>
      <c r="M167" s="50"/>
      <c r="N167" s="50"/>
      <c r="O167" s="18"/>
      <c r="P167" s="18"/>
      <c r="Q167" s="18"/>
    </row>
    <row r="168" spans="3:17" ht="20.100000000000001" customHeight="1">
      <c r="C168" s="138" t="s">
        <v>300</v>
      </c>
      <c r="D168" s="139"/>
      <c r="E168" s="14" t="s">
        <v>307</v>
      </c>
      <c r="F168" s="18">
        <v>4000</v>
      </c>
      <c r="G168" s="37">
        <v>0</v>
      </c>
      <c r="H168" s="18">
        <v>4000</v>
      </c>
      <c r="I168" s="50">
        <v>146.81</v>
      </c>
      <c r="J168" s="50">
        <v>117.13</v>
      </c>
      <c r="K168" s="50">
        <v>99.54</v>
      </c>
      <c r="L168" s="50"/>
      <c r="M168" s="50"/>
      <c r="N168" s="50"/>
      <c r="O168" s="18"/>
      <c r="P168" s="18"/>
      <c r="Q168" s="18"/>
    </row>
    <row r="169" spans="3:17" ht="20.100000000000001" customHeight="1">
      <c r="C169" s="138" t="s">
        <v>420</v>
      </c>
      <c r="D169" s="139"/>
      <c r="E169" s="14" t="s">
        <v>425</v>
      </c>
      <c r="F169" s="18">
        <v>5100</v>
      </c>
      <c r="G169" s="37">
        <v>0</v>
      </c>
      <c r="H169" s="18">
        <v>5100</v>
      </c>
      <c r="I169" s="50">
        <v>187.17</v>
      </c>
      <c r="J169" s="50">
        <v>149.34</v>
      </c>
      <c r="K169" s="50">
        <v>126.92</v>
      </c>
      <c r="L169" s="50"/>
      <c r="M169" s="50"/>
      <c r="N169" s="50"/>
      <c r="O169" s="18"/>
      <c r="P169" s="18"/>
      <c r="Q169" s="18"/>
    </row>
    <row r="170" spans="3:17" ht="20.100000000000001" customHeight="1">
      <c r="C170" s="138" t="s">
        <v>428</v>
      </c>
      <c r="D170" s="139"/>
      <c r="E170" s="14" t="s">
        <v>429</v>
      </c>
      <c r="F170" s="18">
        <v>3600</v>
      </c>
      <c r="G170" s="37">
        <v>0</v>
      </c>
      <c r="H170" s="18">
        <v>3600</v>
      </c>
      <c r="I170" s="50">
        <v>112.31</v>
      </c>
      <c r="J170" s="50">
        <v>89.61</v>
      </c>
      <c r="K170" s="50">
        <v>76.16</v>
      </c>
      <c r="L170" s="50"/>
      <c r="M170" s="50"/>
      <c r="N170" s="50"/>
      <c r="O170" s="18"/>
      <c r="P170" s="18"/>
      <c r="Q170" s="18"/>
    </row>
    <row r="172" spans="3:17" ht="20.100000000000001" customHeight="1">
      <c r="C172" s="4" t="s">
        <v>2</v>
      </c>
      <c r="D172" s="5" t="s">
        <v>54</v>
      </c>
      <c r="E172" s="1"/>
      <c r="G172" s="35"/>
    </row>
    <row r="173" spans="3:17" ht="20.100000000000001" customHeight="1">
      <c r="C173" s="4" t="s">
        <v>5</v>
      </c>
      <c r="D173" s="16" t="s">
        <v>541</v>
      </c>
      <c r="E173" s="1"/>
      <c r="G173" s="35"/>
    </row>
    <row r="174" spans="3:17" ht="20.100000000000001" customHeight="1">
      <c r="C174" s="4" t="s">
        <v>7</v>
      </c>
      <c r="D174" s="5">
        <v>55</v>
      </c>
      <c r="E174" s="1"/>
      <c r="G174" s="35"/>
    </row>
    <row r="175" spans="3:17" ht="20.100000000000001" customHeight="1">
      <c r="C175" s="4" t="s">
        <v>12</v>
      </c>
      <c r="D175" s="5">
        <v>50</v>
      </c>
      <c r="E175" s="1"/>
      <c r="G175" s="35"/>
    </row>
    <row r="176" spans="3:17" ht="20.100000000000001" customHeight="1">
      <c r="C176" s="4" t="s">
        <v>13</v>
      </c>
      <c r="D176" s="7" t="s">
        <v>542</v>
      </c>
      <c r="E176" s="1"/>
      <c r="G176" s="35"/>
    </row>
    <row r="177" spans="2:17" ht="20.100000000000001" customHeight="1">
      <c r="C177" s="8" t="s">
        <v>51</v>
      </c>
      <c r="D177" s="32">
        <v>6.6E-3</v>
      </c>
      <c r="E177" s="1"/>
      <c r="G177" s="35"/>
    </row>
    <row r="178" spans="2:17" ht="20.100000000000001" customHeight="1">
      <c r="C178" s="8" t="s">
        <v>50</v>
      </c>
      <c r="D178" s="32">
        <v>4.53E-2</v>
      </c>
      <c r="E178" s="1"/>
      <c r="G178" s="35"/>
    </row>
    <row r="179" spans="2:17" ht="20.100000000000001" customHeight="1">
      <c r="C179" s="51" t="s">
        <v>93</v>
      </c>
      <c r="D179" s="34" t="s">
        <v>1608</v>
      </c>
      <c r="E179" s="1"/>
      <c r="G179" s="35"/>
    </row>
    <row r="180" spans="2:17" ht="20.100000000000001" customHeight="1">
      <c r="C180" s="51" t="s">
        <v>92</v>
      </c>
      <c r="D180" s="34" t="s">
        <v>1608</v>
      </c>
      <c r="E180" s="1"/>
      <c r="G180" s="35"/>
    </row>
    <row r="181" spans="2:17" ht="20.100000000000001" customHeight="1">
      <c r="C181" s="42" t="s">
        <v>107</v>
      </c>
      <c r="D181" s="32" t="s">
        <v>1608</v>
      </c>
      <c r="G181" s="35"/>
    </row>
    <row r="182" spans="2:17" ht="20.100000000000001" customHeight="1">
      <c r="C182" s="42" t="s">
        <v>108</v>
      </c>
      <c r="D182" s="32" t="s">
        <v>1608</v>
      </c>
      <c r="G182" s="35"/>
    </row>
    <row r="183" spans="2:17" s="10" customFormat="1" ht="20.100000000000001" customHeight="1">
      <c r="B183" s="9"/>
      <c r="F183" s="147" t="s">
        <v>3</v>
      </c>
      <c r="G183" s="148"/>
      <c r="H183" s="149"/>
      <c r="I183" s="146" t="s">
        <v>4</v>
      </c>
      <c r="J183" s="146"/>
      <c r="K183" s="146"/>
      <c r="L183" s="146" t="s">
        <v>49</v>
      </c>
      <c r="M183" s="146"/>
      <c r="N183" s="146"/>
      <c r="O183" s="146" t="s">
        <v>48</v>
      </c>
      <c r="P183" s="146"/>
      <c r="Q183" s="146"/>
    </row>
    <row r="184" spans="2:17" s="10" customFormat="1" ht="20.100000000000001" customHeight="1">
      <c r="B184" s="9"/>
      <c r="F184" s="147" t="s">
        <v>6</v>
      </c>
      <c r="G184" s="148"/>
      <c r="H184" s="149"/>
      <c r="I184" s="150" t="s">
        <v>26</v>
      </c>
      <c r="J184" s="150"/>
      <c r="K184" s="150"/>
      <c r="L184" s="150" t="s">
        <v>26</v>
      </c>
      <c r="M184" s="150"/>
      <c r="N184" s="150"/>
      <c r="O184" s="150" t="s">
        <v>26</v>
      </c>
      <c r="P184" s="150"/>
      <c r="Q184" s="150"/>
    </row>
    <row r="185" spans="2:17" s="13" customFormat="1" ht="20.100000000000001" customHeight="1">
      <c r="B185" s="11"/>
      <c r="C185" s="151" t="s">
        <v>14</v>
      </c>
      <c r="D185" s="152"/>
      <c r="E185" s="28" t="s">
        <v>17</v>
      </c>
      <c r="F185" s="28" t="s">
        <v>8</v>
      </c>
      <c r="G185" s="36" t="s">
        <v>18</v>
      </c>
      <c r="H185" s="28" t="s">
        <v>19</v>
      </c>
      <c r="I185" s="28" t="s">
        <v>9</v>
      </c>
      <c r="J185" s="28" t="s">
        <v>10</v>
      </c>
      <c r="K185" s="28" t="s">
        <v>11</v>
      </c>
      <c r="L185" s="28" t="s">
        <v>9</v>
      </c>
      <c r="M185" s="28" t="s">
        <v>10</v>
      </c>
      <c r="N185" s="28" t="s">
        <v>11</v>
      </c>
      <c r="O185" s="28" t="s">
        <v>9</v>
      </c>
      <c r="P185" s="28" t="s">
        <v>10</v>
      </c>
      <c r="Q185" s="28" t="s">
        <v>11</v>
      </c>
    </row>
    <row r="186" spans="2:17" ht="150.75" customHeight="1">
      <c r="C186" s="134" t="s">
        <v>1609</v>
      </c>
      <c r="D186" s="135"/>
      <c r="E186" s="14" t="s">
        <v>541</v>
      </c>
      <c r="F186" s="18">
        <v>23090</v>
      </c>
      <c r="G186" s="37">
        <v>63</v>
      </c>
      <c r="H186" s="18">
        <v>8531</v>
      </c>
      <c r="I186" s="50">
        <v>181.46</v>
      </c>
      <c r="J186" s="50">
        <v>144.78</v>
      </c>
      <c r="K186" s="50">
        <v>123.05</v>
      </c>
      <c r="L186" s="50" t="s">
        <v>1608</v>
      </c>
      <c r="M186" s="50" t="s">
        <v>1608</v>
      </c>
      <c r="N186" s="50" t="s">
        <v>1608</v>
      </c>
      <c r="O186" s="50" t="s">
        <v>1608</v>
      </c>
      <c r="P186" s="50" t="s">
        <v>1608</v>
      </c>
      <c r="Q186" s="50" t="s">
        <v>1608</v>
      </c>
    </row>
    <row r="187" spans="2:17" ht="20.100000000000001" customHeight="1">
      <c r="B187" s="15"/>
      <c r="C187" s="153" t="s">
        <v>543</v>
      </c>
      <c r="D187" s="153"/>
      <c r="E187" s="153"/>
      <c r="F187" s="153"/>
      <c r="G187" s="153"/>
      <c r="H187" s="153"/>
      <c r="I187" s="153"/>
      <c r="J187" s="153"/>
      <c r="K187" s="153"/>
    </row>
    <row r="188" spans="2:17" ht="20.100000000000001" customHeight="1">
      <c r="C188" s="144" t="s">
        <v>70</v>
      </c>
      <c r="D188" s="145"/>
      <c r="E188" s="14"/>
      <c r="F188" s="18"/>
      <c r="G188" s="37"/>
      <c r="H188" s="18"/>
      <c r="I188" s="18"/>
      <c r="J188" s="18"/>
      <c r="K188" s="18"/>
      <c r="L188" s="18"/>
      <c r="M188" s="18"/>
      <c r="N188" s="18"/>
      <c r="O188" s="18"/>
      <c r="P188" s="18"/>
      <c r="Q188" s="18"/>
    </row>
    <row r="189" spans="2:17" ht="20.100000000000001" customHeight="1">
      <c r="C189" s="138" t="s">
        <v>155</v>
      </c>
      <c r="D189" s="139"/>
      <c r="E189" s="14" t="s">
        <v>156</v>
      </c>
      <c r="F189" s="18">
        <v>99</v>
      </c>
      <c r="G189" s="37">
        <v>0</v>
      </c>
      <c r="H189" s="18">
        <v>99</v>
      </c>
      <c r="I189" s="50">
        <v>3.63</v>
      </c>
      <c r="J189" s="50">
        <v>2.91</v>
      </c>
      <c r="K189" s="50">
        <v>2.46</v>
      </c>
      <c r="L189" s="50" t="s">
        <v>1608</v>
      </c>
      <c r="M189" s="50" t="s">
        <v>1608</v>
      </c>
      <c r="N189" s="50" t="s">
        <v>1608</v>
      </c>
      <c r="O189" s="50" t="s">
        <v>1608</v>
      </c>
      <c r="P189" s="50" t="s">
        <v>1608</v>
      </c>
      <c r="Q189" s="50" t="s">
        <v>1608</v>
      </c>
    </row>
    <row r="190" spans="2:17" ht="20.100000000000001" customHeight="1">
      <c r="C190" s="138" t="s">
        <v>522</v>
      </c>
      <c r="D190" s="139"/>
      <c r="E190" s="14" t="s">
        <v>523</v>
      </c>
      <c r="F190" s="18">
        <v>279</v>
      </c>
      <c r="G190" s="37">
        <v>13</v>
      </c>
      <c r="H190" s="18">
        <v>240</v>
      </c>
      <c r="I190" s="50">
        <v>11.19</v>
      </c>
      <c r="J190" s="50">
        <v>9.56</v>
      </c>
      <c r="K190" s="50">
        <v>8.6</v>
      </c>
      <c r="L190" s="50" t="s">
        <v>1608</v>
      </c>
      <c r="M190" s="50" t="s">
        <v>1608</v>
      </c>
      <c r="N190" s="50" t="s">
        <v>1608</v>
      </c>
      <c r="O190" s="50" t="s">
        <v>1608</v>
      </c>
      <c r="P190" s="50" t="s">
        <v>1608</v>
      </c>
      <c r="Q190" s="50" t="s">
        <v>1608</v>
      </c>
    </row>
    <row r="191" spans="2:17" ht="20.100000000000001" customHeight="1">
      <c r="C191" s="138" t="s">
        <v>154</v>
      </c>
      <c r="D191" s="139"/>
      <c r="E191" s="14" t="s">
        <v>157</v>
      </c>
      <c r="F191" s="18">
        <v>299</v>
      </c>
      <c r="G191" s="37">
        <v>16</v>
      </c>
      <c r="H191" s="18">
        <v>249</v>
      </c>
      <c r="I191" s="50">
        <v>9.14</v>
      </c>
      <c r="J191" s="50">
        <v>7.3</v>
      </c>
      <c r="K191" s="50">
        <v>6.2</v>
      </c>
      <c r="L191" s="50" t="s">
        <v>1608</v>
      </c>
      <c r="M191" s="50" t="s">
        <v>1608</v>
      </c>
      <c r="N191" s="50" t="s">
        <v>1608</v>
      </c>
      <c r="O191" s="50" t="s">
        <v>1608</v>
      </c>
      <c r="P191" s="50" t="s">
        <v>1608</v>
      </c>
      <c r="Q191" s="50" t="s">
        <v>1608</v>
      </c>
    </row>
    <row r="192" spans="2:17" ht="20.100000000000001" customHeight="1">
      <c r="C192" s="144" t="s">
        <v>76</v>
      </c>
      <c r="D192" s="145"/>
      <c r="E192" s="14"/>
      <c r="F192" s="18"/>
      <c r="G192" s="37"/>
      <c r="H192" s="18"/>
      <c r="I192" s="50"/>
      <c r="J192" s="50"/>
      <c r="K192" s="50"/>
      <c r="L192" s="50"/>
      <c r="M192" s="50"/>
      <c r="N192" s="50"/>
      <c r="O192" s="18"/>
      <c r="P192" s="18"/>
      <c r="Q192" s="18"/>
    </row>
    <row r="193" spans="3:17" ht="20.100000000000001" customHeight="1">
      <c r="C193" s="154" t="s">
        <v>528</v>
      </c>
      <c r="D193" s="155"/>
      <c r="E193" s="14" t="s">
        <v>529</v>
      </c>
      <c r="F193" s="18">
        <v>1199</v>
      </c>
      <c r="G193" s="37">
        <v>33</v>
      </c>
      <c r="H193" s="18">
        <v>799</v>
      </c>
      <c r="I193" s="50">
        <v>18.760000000000002</v>
      </c>
      <c r="J193" s="50">
        <v>14.96</v>
      </c>
      <c r="K193" s="50">
        <v>12.72</v>
      </c>
      <c r="L193" s="50" t="s">
        <v>1608</v>
      </c>
      <c r="M193" s="50" t="s">
        <v>1608</v>
      </c>
      <c r="N193" s="50" t="s">
        <v>1608</v>
      </c>
      <c r="O193" s="50" t="s">
        <v>1608</v>
      </c>
      <c r="P193" s="50" t="s">
        <v>1608</v>
      </c>
      <c r="Q193" s="50" t="s">
        <v>1608</v>
      </c>
    </row>
    <row r="194" spans="3:17" ht="20.100000000000001" customHeight="1">
      <c r="C194" s="138" t="s">
        <v>524</v>
      </c>
      <c r="D194" s="139"/>
      <c r="E194" s="14" t="s">
        <v>530</v>
      </c>
      <c r="F194" s="18">
        <v>299</v>
      </c>
      <c r="G194" s="37">
        <v>0</v>
      </c>
      <c r="H194" s="18">
        <v>299</v>
      </c>
      <c r="I194" s="50">
        <v>8.7799999999999994</v>
      </c>
      <c r="J194" s="50">
        <v>7</v>
      </c>
      <c r="K194" s="50">
        <v>5.94</v>
      </c>
      <c r="L194" s="50" t="s">
        <v>1608</v>
      </c>
      <c r="M194" s="50" t="s">
        <v>1608</v>
      </c>
      <c r="N194" s="50" t="s">
        <v>1608</v>
      </c>
      <c r="O194" s="50" t="s">
        <v>1608</v>
      </c>
      <c r="P194" s="50" t="s">
        <v>1608</v>
      </c>
      <c r="Q194" s="50" t="s">
        <v>1608</v>
      </c>
    </row>
    <row r="195" spans="3:17" ht="20.100000000000001" customHeight="1">
      <c r="C195" s="138" t="s">
        <v>525</v>
      </c>
      <c r="D195" s="139"/>
      <c r="E195" s="14" t="s">
        <v>531</v>
      </c>
      <c r="F195" s="18">
        <v>349</v>
      </c>
      <c r="G195" s="37">
        <v>14</v>
      </c>
      <c r="H195" s="18">
        <v>299</v>
      </c>
      <c r="I195" s="50">
        <v>7.01</v>
      </c>
      <c r="J195" s="50">
        <v>5.6</v>
      </c>
      <c r="K195" s="50">
        <v>4.76</v>
      </c>
      <c r="L195" s="50" t="s">
        <v>1608</v>
      </c>
      <c r="M195" s="50" t="s">
        <v>1608</v>
      </c>
      <c r="N195" s="50" t="s">
        <v>1608</v>
      </c>
      <c r="O195" s="50" t="s">
        <v>1608</v>
      </c>
      <c r="P195" s="50" t="s">
        <v>1608</v>
      </c>
      <c r="Q195" s="50" t="s">
        <v>1608</v>
      </c>
    </row>
    <row r="196" spans="3:17" ht="20.100000000000001" customHeight="1">
      <c r="C196" s="138" t="s">
        <v>162</v>
      </c>
      <c r="D196" s="139"/>
      <c r="E196" s="14" t="s">
        <v>184</v>
      </c>
      <c r="F196" s="18">
        <v>499</v>
      </c>
      <c r="G196" s="37">
        <v>0</v>
      </c>
      <c r="H196" s="18">
        <v>499</v>
      </c>
      <c r="I196" s="50">
        <v>11.71</v>
      </c>
      <c r="J196" s="50">
        <v>9.33</v>
      </c>
      <c r="K196" s="50">
        <v>7.95</v>
      </c>
      <c r="L196" s="50" t="s">
        <v>1608</v>
      </c>
      <c r="M196" s="50" t="s">
        <v>1608</v>
      </c>
      <c r="N196" s="50" t="s">
        <v>1608</v>
      </c>
      <c r="O196" s="50" t="s">
        <v>1608</v>
      </c>
      <c r="P196" s="50" t="s">
        <v>1608</v>
      </c>
      <c r="Q196" s="50" t="s">
        <v>1608</v>
      </c>
    </row>
    <row r="197" spans="3:17" ht="20.100000000000001" customHeight="1">
      <c r="C197" s="154" t="s">
        <v>526</v>
      </c>
      <c r="D197" s="155"/>
      <c r="E197" s="14" t="s">
        <v>532</v>
      </c>
      <c r="F197" s="18">
        <v>2500</v>
      </c>
      <c r="G197" s="37">
        <v>58</v>
      </c>
      <c r="H197" s="18">
        <v>1050</v>
      </c>
      <c r="I197" s="50">
        <v>27.16</v>
      </c>
      <c r="J197" s="50">
        <v>21.67</v>
      </c>
      <c r="K197" s="50">
        <v>18.420000000000002</v>
      </c>
      <c r="L197" s="50" t="s">
        <v>1608</v>
      </c>
      <c r="M197" s="50" t="s">
        <v>1608</v>
      </c>
      <c r="N197" s="50" t="s">
        <v>1608</v>
      </c>
      <c r="O197" s="50" t="s">
        <v>1608</v>
      </c>
      <c r="P197" s="50" t="s">
        <v>1608</v>
      </c>
      <c r="Q197" s="50" t="s">
        <v>1608</v>
      </c>
    </row>
    <row r="198" spans="3:17" ht="20.100000000000001" customHeight="1">
      <c r="C198" s="138" t="s">
        <v>161</v>
      </c>
      <c r="D198" s="139"/>
      <c r="E198" s="14" t="s">
        <v>186</v>
      </c>
      <c r="F198" s="18">
        <v>175</v>
      </c>
      <c r="G198" s="37">
        <v>0</v>
      </c>
      <c r="H198" s="18">
        <v>175</v>
      </c>
      <c r="I198" s="50">
        <v>4.12</v>
      </c>
      <c r="J198" s="50">
        <v>3.29</v>
      </c>
      <c r="K198" s="50">
        <v>2.78</v>
      </c>
      <c r="L198" s="50" t="s">
        <v>1608</v>
      </c>
      <c r="M198" s="50" t="s">
        <v>1608</v>
      </c>
      <c r="N198" s="50" t="s">
        <v>1608</v>
      </c>
      <c r="O198" s="50" t="s">
        <v>1608</v>
      </c>
      <c r="P198" s="50" t="s">
        <v>1608</v>
      </c>
      <c r="Q198" s="50" t="s">
        <v>1608</v>
      </c>
    </row>
    <row r="199" spans="3:17" ht="20.100000000000001" customHeight="1">
      <c r="C199" s="138" t="s">
        <v>85</v>
      </c>
      <c r="D199" s="139"/>
      <c r="E199" s="14" t="s">
        <v>141</v>
      </c>
      <c r="F199" s="18">
        <v>299</v>
      </c>
      <c r="G199" s="37">
        <v>0</v>
      </c>
      <c r="H199" s="18">
        <v>299</v>
      </c>
      <c r="I199" s="50">
        <v>7.01</v>
      </c>
      <c r="J199" s="50">
        <v>5.6</v>
      </c>
      <c r="K199" s="50">
        <v>4.76</v>
      </c>
      <c r="L199" s="50" t="s">
        <v>1608</v>
      </c>
      <c r="M199" s="50" t="s">
        <v>1608</v>
      </c>
      <c r="N199" s="50" t="s">
        <v>1608</v>
      </c>
      <c r="O199" s="50" t="s">
        <v>1608</v>
      </c>
      <c r="P199" s="50" t="s">
        <v>1608</v>
      </c>
      <c r="Q199" s="50" t="s">
        <v>1608</v>
      </c>
    </row>
    <row r="200" spans="3:17" ht="20.100000000000001" customHeight="1">
      <c r="C200" s="138" t="s">
        <v>527</v>
      </c>
      <c r="D200" s="139"/>
      <c r="E200" s="14" t="s">
        <v>533</v>
      </c>
      <c r="F200" s="18">
        <v>99</v>
      </c>
      <c r="G200" s="37">
        <v>0</v>
      </c>
      <c r="H200" s="18">
        <v>99</v>
      </c>
      <c r="I200" s="50">
        <v>2.21</v>
      </c>
      <c r="J200" s="50">
        <v>1.75</v>
      </c>
      <c r="K200" s="50">
        <v>1.5</v>
      </c>
      <c r="L200" s="50" t="s">
        <v>1608</v>
      </c>
      <c r="M200" s="50" t="s">
        <v>1608</v>
      </c>
      <c r="N200" s="50" t="s">
        <v>1608</v>
      </c>
      <c r="O200" s="50" t="s">
        <v>1608</v>
      </c>
      <c r="P200" s="50" t="s">
        <v>1608</v>
      </c>
      <c r="Q200" s="50" t="s">
        <v>1608</v>
      </c>
    </row>
    <row r="201" spans="3:17" ht="20.100000000000001" customHeight="1">
      <c r="C201" s="138" t="s">
        <v>534</v>
      </c>
      <c r="D201" s="139"/>
      <c r="E201" s="14" t="s">
        <v>537</v>
      </c>
      <c r="F201" s="18">
        <v>2000</v>
      </c>
      <c r="G201" s="37">
        <v>0</v>
      </c>
      <c r="H201" s="18">
        <v>2000</v>
      </c>
      <c r="I201" s="50" t="s">
        <v>311</v>
      </c>
      <c r="J201" s="50" t="s">
        <v>311</v>
      </c>
      <c r="K201" s="50" t="s">
        <v>311</v>
      </c>
      <c r="L201" s="50" t="s">
        <v>1608</v>
      </c>
      <c r="M201" s="50" t="s">
        <v>1608</v>
      </c>
      <c r="N201" s="50" t="s">
        <v>1608</v>
      </c>
      <c r="O201" s="50" t="s">
        <v>1608</v>
      </c>
      <c r="P201" s="50" t="s">
        <v>1608</v>
      </c>
      <c r="Q201" s="50" t="s">
        <v>1608</v>
      </c>
    </row>
    <row r="202" spans="3:17" ht="20.100000000000001" customHeight="1">
      <c r="C202" s="138" t="s">
        <v>536</v>
      </c>
      <c r="D202" s="139"/>
      <c r="E202" s="14" t="s">
        <v>535</v>
      </c>
      <c r="F202" s="18">
        <v>2500</v>
      </c>
      <c r="G202" s="37">
        <v>0</v>
      </c>
      <c r="H202" s="18">
        <v>2500</v>
      </c>
      <c r="I202" s="50" t="s">
        <v>311</v>
      </c>
      <c r="J202" s="50" t="s">
        <v>311</v>
      </c>
      <c r="K202" s="50" t="s">
        <v>311</v>
      </c>
      <c r="L202" s="50" t="s">
        <v>1608</v>
      </c>
      <c r="M202" s="50" t="s">
        <v>1608</v>
      </c>
      <c r="N202" s="50" t="s">
        <v>1608</v>
      </c>
      <c r="O202" s="50" t="s">
        <v>1608</v>
      </c>
      <c r="P202" s="50" t="s">
        <v>1608</v>
      </c>
      <c r="Q202" s="50" t="s">
        <v>1608</v>
      </c>
    </row>
    <row r="203" spans="3:17" ht="20.100000000000001" customHeight="1">
      <c r="C203" s="140" t="s">
        <v>21</v>
      </c>
      <c r="D203" s="140"/>
      <c r="E203" s="140"/>
      <c r="F203" s="140"/>
      <c r="G203" s="140"/>
      <c r="H203" s="140"/>
      <c r="I203" s="140"/>
      <c r="J203" s="140"/>
      <c r="K203" s="140"/>
    </row>
    <row r="204" spans="3:17" ht="20.100000000000001" customHeight="1">
      <c r="C204" s="138" t="s">
        <v>538</v>
      </c>
      <c r="D204" s="139"/>
      <c r="E204" s="14" t="s">
        <v>539</v>
      </c>
      <c r="F204" s="18">
        <v>1095</v>
      </c>
      <c r="G204" s="37">
        <v>18</v>
      </c>
      <c r="H204" s="18">
        <v>895</v>
      </c>
      <c r="I204" s="50">
        <v>13.37</v>
      </c>
      <c r="J204" s="50">
        <v>10.66</v>
      </c>
      <c r="K204" s="50">
        <v>9.06</v>
      </c>
      <c r="L204" s="50" t="s">
        <v>1608</v>
      </c>
      <c r="M204" s="50" t="s">
        <v>1608</v>
      </c>
      <c r="N204" s="50" t="s">
        <v>1608</v>
      </c>
      <c r="O204" s="50" t="s">
        <v>1608</v>
      </c>
      <c r="P204" s="50" t="s">
        <v>1608</v>
      </c>
      <c r="Q204" s="50" t="s">
        <v>1608</v>
      </c>
    </row>
    <row r="205" spans="3:17" ht="20.100000000000001" customHeight="1">
      <c r="C205" s="140" t="s">
        <v>34</v>
      </c>
      <c r="D205" s="140"/>
      <c r="E205" s="140"/>
      <c r="F205" s="140"/>
      <c r="G205" s="140"/>
      <c r="H205" s="140"/>
      <c r="I205" s="140"/>
      <c r="J205" s="140"/>
      <c r="K205" s="137"/>
    </row>
    <row r="206" spans="3:17" ht="20.100000000000001" customHeight="1">
      <c r="C206" s="138" t="s">
        <v>190</v>
      </c>
      <c r="D206" s="139"/>
      <c r="E206" s="14"/>
      <c r="F206" s="18"/>
      <c r="G206" s="37"/>
      <c r="H206" s="18"/>
      <c r="I206" s="18"/>
      <c r="J206" s="18"/>
      <c r="K206" s="18"/>
      <c r="L206" s="18"/>
      <c r="M206" s="18"/>
      <c r="N206" s="18"/>
      <c r="O206" s="18"/>
      <c r="P206" s="18"/>
      <c r="Q206" s="18"/>
    </row>
    <row r="207" spans="3:17" ht="20.100000000000001" customHeight="1">
      <c r="C207" s="3" t="s">
        <v>16</v>
      </c>
      <c r="F207" s="19"/>
      <c r="G207" s="38"/>
      <c r="H207" s="19"/>
      <c r="I207" s="19"/>
      <c r="J207" s="19"/>
      <c r="K207" s="19"/>
    </row>
    <row r="208" spans="3:17" ht="20.100000000000001" customHeight="1">
      <c r="C208" s="142" t="s">
        <v>28</v>
      </c>
      <c r="D208" s="143"/>
      <c r="E208" s="26" t="s">
        <v>311</v>
      </c>
      <c r="F208" s="20" t="s">
        <v>119</v>
      </c>
      <c r="G208" s="39">
        <v>0</v>
      </c>
      <c r="H208" s="21" t="s">
        <v>119</v>
      </c>
      <c r="I208" s="18"/>
      <c r="J208" s="18"/>
      <c r="K208" s="18"/>
      <c r="L208" s="18"/>
      <c r="M208" s="18"/>
      <c r="N208" s="18"/>
      <c r="O208" s="18"/>
      <c r="P208" s="18"/>
      <c r="Q208" s="18"/>
    </row>
    <row r="209" spans="2:17" ht="20.100000000000001" customHeight="1">
      <c r="C209" s="142" t="s">
        <v>32</v>
      </c>
      <c r="D209" s="143"/>
      <c r="E209" s="26" t="s">
        <v>311</v>
      </c>
      <c r="F209" s="20">
        <v>300</v>
      </c>
      <c r="G209" s="39">
        <v>0</v>
      </c>
      <c r="H209" s="21">
        <v>300</v>
      </c>
      <c r="I209" s="18"/>
      <c r="J209" s="18"/>
      <c r="K209" s="18"/>
      <c r="L209" s="18"/>
      <c r="M209" s="18"/>
      <c r="N209" s="18"/>
      <c r="O209" s="18"/>
      <c r="P209" s="18"/>
      <c r="Q209" s="18"/>
    </row>
    <row r="210" spans="2:17" ht="20.100000000000001" customHeight="1">
      <c r="C210" s="136" t="s">
        <v>544</v>
      </c>
      <c r="D210" s="137"/>
      <c r="E210" s="24" t="s">
        <v>540</v>
      </c>
      <c r="F210" s="24">
        <v>0</v>
      </c>
      <c r="G210" s="40">
        <v>0</v>
      </c>
      <c r="H210" s="24">
        <v>0</v>
      </c>
      <c r="I210" s="24" t="s">
        <v>57</v>
      </c>
      <c r="J210" s="24" t="s">
        <v>57</v>
      </c>
      <c r="K210" s="24" t="s">
        <v>57</v>
      </c>
      <c r="L210" s="119" t="s">
        <v>1608</v>
      </c>
      <c r="M210" s="119" t="s">
        <v>1608</v>
      </c>
      <c r="N210" s="119" t="s">
        <v>1608</v>
      </c>
      <c r="O210" s="119" t="s">
        <v>1608</v>
      </c>
      <c r="P210" s="119" t="s">
        <v>1608</v>
      </c>
      <c r="Q210" s="119" t="s">
        <v>1608</v>
      </c>
    </row>
    <row r="211" spans="2:17" ht="20.100000000000001" customHeight="1">
      <c r="C211" s="136" t="s">
        <v>193</v>
      </c>
      <c r="D211" s="137"/>
      <c r="E211" s="24" t="s">
        <v>311</v>
      </c>
      <c r="F211" s="24">
        <v>400</v>
      </c>
      <c r="G211" s="40">
        <v>0</v>
      </c>
      <c r="H211" s="24">
        <v>400</v>
      </c>
      <c r="I211" s="24" t="s">
        <v>57</v>
      </c>
      <c r="J211" s="24" t="s">
        <v>57</v>
      </c>
      <c r="K211" s="24" t="s">
        <v>57</v>
      </c>
      <c r="L211" s="119" t="s">
        <v>1608</v>
      </c>
      <c r="M211" s="119" t="s">
        <v>1608</v>
      </c>
      <c r="N211" s="119" t="s">
        <v>1608</v>
      </c>
      <c r="O211" s="119" t="s">
        <v>1608</v>
      </c>
      <c r="P211" s="119" t="s">
        <v>1608</v>
      </c>
      <c r="Q211" s="119" t="s">
        <v>1608</v>
      </c>
    </row>
    <row r="212" spans="2:17" ht="20.100000000000001" customHeight="1">
      <c r="C212" s="136" t="s">
        <v>25</v>
      </c>
      <c r="D212" s="137"/>
      <c r="E212" s="24" t="s">
        <v>311</v>
      </c>
      <c r="F212" s="24" t="s">
        <v>57</v>
      </c>
      <c r="G212" s="40" t="s">
        <v>57</v>
      </c>
      <c r="H212" s="24" t="s">
        <v>57</v>
      </c>
      <c r="I212" s="24" t="s">
        <v>57</v>
      </c>
      <c r="J212" s="24" t="s">
        <v>57</v>
      </c>
      <c r="K212" s="24" t="s">
        <v>57</v>
      </c>
      <c r="L212" s="119" t="s">
        <v>1608</v>
      </c>
      <c r="M212" s="119" t="s">
        <v>1608</v>
      </c>
      <c r="N212" s="119" t="s">
        <v>1608</v>
      </c>
      <c r="O212" s="119" t="s">
        <v>1608</v>
      </c>
      <c r="P212" s="119" t="s">
        <v>1608</v>
      </c>
      <c r="Q212" s="119" t="s">
        <v>1608</v>
      </c>
    </row>
    <row r="213" spans="2:17" ht="20.100000000000001" customHeight="1">
      <c r="C213" s="141" t="s">
        <v>47</v>
      </c>
      <c r="D213" s="141"/>
      <c r="E213" s="24"/>
      <c r="F213" s="24"/>
      <c r="G213" s="40"/>
      <c r="H213" s="24"/>
      <c r="I213" s="24"/>
      <c r="J213" s="24"/>
      <c r="K213" s="24"/>
      <c r="L213" s="24"/>
      <c r="M213" s="24"/>
      <c r="N213" s="24"/>
      <c r="O213" s="24"/>
      <c r="P213" s="24"/>
      <c r="Q213" s="24"/>
    </row>
    <row r="214" spans="2:17" ht="20.100000000000001" customHeight="1">
      <c r="C214" s="141" t="s">
        <v>33</v>
      </c>
      <c r="D214" s="141"/>
      <c r="E214" s="24" t="s">
        <v>311</v>
      </c>
      <c r="F214" s="24">
        <v>550</v>
      </c>
      <c r="G214" s="40">
        <v>0</v>
      </c>
      <c r="H214" s="24">
        <v>550</v>
      </c>
      <c r="I214" s="24"/>
      <c r="J214" s="24"/>
      <c r="K214" s="24"/>
      <c r="L214" s="24"/>
      <c r="M214" s="24"/>
      <c r="N214" s="24"/>
      <c r="O214" s="24"/>
      <c r="P214" s="24"/>
      <c r="Q214" s="24"/>
    </row>
    <row r="217" spans="2:17" ht="14.25" customHeight="1">
      <c r="C217" s="4" t="s">
        <v>2</v>
      </c>
      <c r="D217" s="5" t="s">
        <v>54</v>
      </c>
      <c r="E217" s="1"/>
      <c r="G217" s="35"/>
    </row>
    <row r="218" spans="2:17" ht="14.25" customHeight="1">
      <c r="C218" s="4" t="s">
        <v>5</v>
      </c>
      <c r="D218" s="16" t="s">
        <v>581</v>
      </c>
      <c r="E218" s="115" t="s">
        <v>1673</v>
      </c>
      <c r="G218" s="35"/>
    </row>
    <row r="219" spans="2:17" ht="14.25" customHeight="1">
      <c r="C219" s="4" t="s">
        <v>7</v>
      </c>
      <c r="D219" s="5">
        <v>58</v>
      </c>
      <c r="E219" s="1"/>
      <c r="G219" s="35"/>
    </row>
    <row r="220" spans="2:17" ht="14.25" customHeight="1">
      <c r="C220" s="4" t="s">
        <v>12</v>
      </c>
      <c r="D220" s="5" t="s">
        <v>311</v>
      </c>
      <c r="E220" s="1"/>
      <c r="G220" s="35"/>
    </row>
    <row r="221" spans="2:17" ht="14.25" customHeight="1">
      <c r="C221" s="4" t="s">
        <v>13</v>
      </c>
      <c r="D221" s="7" t="s">
        <v>579</v>
      </c>
      <c r="E221" s="1"/>
      <c r="G221" s="35"/>
    </row>
    <row r="222" spans="2:17" ht="14.25" customHeight="1">
      <c r="C222" s="8" t="s">
        <v>51</v>
      </c>
      <c r="D222" s="32">
        <v>9.2999999999999992E-3</v>
      </c>
      <c r="E222" s="1"/>
      <c r="G222" s="35"/>
    </row>
    <row r="223" spans="2:17" ht="14.25" customHeight="1">
      <c r="C223" s="8" t="s">
        <v>50</v>
      </c>
      <c r="D223" s="32" t="s">
        <v>311</v>
      </c>
      <c r="E223" s="1"/>
      <c r="G223" s="35"/>
    </row>
    <row r="224" spans="2:17" s="10" customFormat="1" ht="14.25" customHeight="1">
      <c r="B224" s="9"/>
      <c r="F224" s="147" t="s">
        <v>3</v>
      </c>
      <c r="G224" s="148"/>
      <c r="H224" s="149"/>
      <c r="I224" s="146" t="s">
        <v>4</v>
      </c>
      <c r="J224" s="146"/>
      <c r="K224" s="146"/>
      <c r="L224" s="146" t="s">
        <v>49</v>
      </c>
      <c r="M224" s="146"/>
      <c r="N224" s="146"/>
      <c r="O224" s="146" t="s">
        <v>48</v>
      </c>
      <c r="P224" s="146"/>
      <c r="Q224" s="146"/>
    </row>
    <row r="225" spans="2:17" s="10" customFormat="1" ht="14.25" customHeight="1">
      <c r="B225" s="9"/>
      <c r="F225" s="147" t="s">
        <v>6</v>
      </c>
      <c r="G225" s="148"/>
      <c r="H225" s="149"/>
      <c r="I225" s="150" t="s">
        <v>26</v>
      </c>
      <c r="J225" s="150"/>
      <c r="K225" s="150"/>
      <c r="L225" s="150" t="s">
        <v>26</v>
      </c>
      <c r="M225" s="150"/>
      <c r="N225" s="150"/>
      <c r="O225" s="150" t="s">
        <v>26</v>
      </c>
      <c r="P225" s="150"/>
      <c r="Q225" s="150"/>
    </row>
    <row r="226" spans="2:17" s="13" customFormat="1" ht="14.25" customHeight="1">
      <c r="B226" s="11"/>
      <c r="C226" s="151" t="s">
        <v>14</v>
      </c>
      <c r="D226" s="152"/>
      <c r="E226" s="28" t="s">
        <v>17</v>
      </c>
      <c r="F226" s="28" t="s">
        <v>8</v>
      </c>
      <c r="G226" s="36" t="s">
        <v>18</v>
      </c>
      <c r="H226" s="28" t="s">
        <v>19</v>
      </c>
      <c r="I226" s="28" t="s">
        <v>9</v>
      </c>
      <c r="J226" s="28" t="s">
        <v>10</v>
      </c>
      <c r="K226" s="28" t="s">
        <v>11</v>
      </c>
      <c r="L226" s="28" t="s">
        <v>9</v>
      </c>
      <c r="M226" s="28" t="s">
        <v>10</v>
      </c>
      <c r="N226" s="28" t="s">
        <v>11</v>
      </c>
      <c r="O226" s="28" t="s">
        <v>9</v>
      </c>
      <c r="P226" s="28" t="s">
        <v>10</v>
      </c>
      <c r="Q226" s="28" t="s">
        <v>11</v>
      </c>
    </row>
    <row r="227" spans="2:17" ht="67.5" customHeight="1">
      <c r="C227" s="134" t="s">
        <v>580</v>
      </c>
      <c r="D227" s="135"/>
      <c r="E227" s="14" t="s">
        <v>577</v>
      </c>
      <c r="F227" s="18"/>
      <c r="G227" s="37"/>
      <c r="H227" s="18"/>
      <c r="I227" s="50">
        <v>88.86</v>
      </c>
      <c r="J227" s="50">
        <v>70.819999999999993</v>
      </c>
      <c r="K227" s="50">
        <v>60.13</v>
      </c>
      <c r="L227" s="50" t="s">
        <v>311</v>
      </c>
      <c r="M227" s="50" t="s">
        <v>311</v>
      </c>
      <c r="N227" s="50" t="s">
        <v>311</v>
      </c>
      <c r="O227" s="50" t="s">
        <v>311</v>
      </c>
      <c r="P227" s="50" t="s">
        <v>311</v>
      </c>
      <c r="Q227" s="50" t="s">
        <v>311</v>
      </c>
    </row>
    <row r="228" spans="2:17" ht="67.5" customHeight="1">
      <c r="C228" s="134" t="s">
        <v>584</v>
      </c>
      <c r="D228" s="135"/>
      <c r="E228" s="14" t="s">
        <v>583</v>
      </c>
      <c r="F228" s="18">
        <v>3732</v>
      </c>
      <c r="G228" s="37">
        <v>17.52</v>
      </c>
      <c r="H228" s="18">
        <v>3078</v>
      </c>
      <c r="I228" s="50">
        <v>95.48</v>
      </c>
      <c r="J228" s="50">
        <v>76.09</v>
      </c>
      <c r="K228" s="50">
        <v>64.599999999999994</v>
      </c>
      <c r="L228" s="50" t="s">
        <v>311</v>
      </c>
      <c r="M228" s="50" t="s">
        <v>311</v>
      </c>
      <c r="N228" s="50" t="s">
        <v>311</v>
      </c>
      <c r="O228" s="50" t="s">
        <v>311</v>
      </c>
      <c r="P228" s="50" t="s">
        <v>311</v>
      </c>
      <c r="Q228" s="50" t="s">
        <v>311</v>
      </c>
    </row>
    <row r="229" spans="2:17" ht="14.25" customHeight="1">
      <c r="B229" s="15"/>
      <c r="C229" s="153" t="s">
        <v>582</v>
      </c>
      <c r="D229" s="153"/>
      <c r="E229" s="153"/>
      <c r="F229" s="153"/>
      <c r="G229" s="153"/>
      <c r="H229" s="153"/>
      <c r="I229" s="153"/>
      <c r="J229" s="153"/>
      <c r="K229" s="153"/>
    </row>
    <row r="230" spans="2:17" ht="14.25" customHeight="1">
      <c r="C230" s="144" t="s">
        <v>70</v>
      </c>
      <c r="D230" s="145"/>
      <c r="E230" s="14"/>
      <c r="F230" s="18"/>
      <c r="G230" s="37"/>
      <c r="H230" s="18"/>
      <c r="I230" s="18"/>
      <c r="J230" s="18"/>
      <c r="K230" s="18"/>
      <c r="L230" s="18"/>
      <c r="M230" s="18"/>
      <c r="N230" s="18"/>
      <c r="O230" s="18"/>
      <c r="P230" s="18"/>
      <c r="Q230" s="18"/>
    </row>
    <row r="231" spans="2:17" ht="14.25" customHeight="1">
      <c r="C231" s="138" t="s">
        <v>546</v>
      </c>
      <c r="D231" s="139"/>
      <c r="E231" s="14" t="s">
        <v>549</v>
      </c>
      <c r="F231" s="18">
        <v>150</v>
      </c>
      <c r="G231" s="37">
        <v>0</v>
      </c>
      <c r="H231" s="18">
        <v>150</v>
      </c>
      <c r="I231" s="50">
        <v>2.48</v>
      </c>
      <c r="J231" s="50">
        <v>1.97</v>
      </c>
      <c r="K231" s="50">
        <v>1.67</v>
      </c>
      <c r="L231" s="50" t="s">
        <v>311</v>
      </c>
      <c r="M231" s="50" t="s">
        <v>311</v>
      </c>
      <c r="N231" s="50" t="s">
        <v>311</v>
      </c>
      <c r="O231" s="50" t="s">
        <v>311</v>
      </c>
      <c r="P231" s="50" t="s">
        <v>311</v>
      </c>
      <c r="Q231" s="50" t="s">
        <v>311</v>
      </c>
    </row>
    <row r="232" spans="2:17" ht="14.25" customHeight="1">
      <c r="C232" s="144" t="s">
        <v>70</v>
      </c>
      <c r="D232" s="145"/>
      <c r="E232" s="14"/>
      <c r="F232" s="18"/>
      <c r="G232" s="37"/>
      <c r="H232" s="18"/>
      <c r="I232" s="50"/>
      <c r="J232" s="50"/>
      <c r="K232" s="50">
        <v>12.73</v>
      </c>
      <c r="L232" s="50" t="s">
        <v>311</v>
      </c>
      <c r="M232" s="50" t="s">
        <v>311</v>
      </c>
      <c r="N232" s="50" t="s">
        <v>311</v>
      </c>
      <c r="O232" s="50" t="s">
        <v>311</v>
      </c>
      <c r="P232" s="50" t="s">
        <v>311</v>
      </c>
      <c r="Q232" s="50" t="s">
        <v>311</v>
      </c>
    </row>
    <row r="233" spans="2:17" ht="14.25" customHeight="1">
      <c r="C233" s="138" t="s">
        <v>556</v>
      </c>
      <c r="D233" s="139"/>
      <c r="E233" s="14" t="s">
        <v>567</v>
      </c>
      <c r="F233" s="18">
        <v>299</v>
      </c>
      <c r="G233" s="37">
        <v>16.05</v>
      </c>
      <c r="H233" s="18">
        <v>251</v>
      </c>
      <c r="I233" s="50">
        <v>12.67</v>
      </c>
      <c r="J233" s="50">
        <v>10.92</v>
      </c>
      <c r="K233" s="50">
        <v>9.8699999999999992</v>
      </c>
      <c r="L233" s="50" t="s">
        <v>311</v>
      </c>
      <c r="M233" s="50" t="s">
        <v>311</v>
      </c>
      <c r="N233" s="50" t="s">
        <v>311</v>
      </c>
      <c r="O233" s="50" t="s">
        <v>311</v>
      </c>
      <c r="P233" s="50" t="s">
        <v>311</v>
      </c>
      <c r="Q233" s="50" t="s">
        <v>311</v>
      </c>
    </row>
    <row r="234" spans="2:17" ht="14.25" customHeight="1">
      <c r="C234" s="154" t="s">
        <v>557</v>
      </c>
      <c r="D234" s="155"/>
      <c r="E234" s="14" t="s">
        <v>568</v>
      </c>
      <c r="F234" s="18">
        <v>158</v>
      </c>
      <c r="G234" s="37">
        <v>11.39</v>
      </c>
      <c r="H234" s="18">
        <v>140</v>
      </c>
      <c r="I234" s="50">
        <v>4.8499999999999996</v>
      </c>
      <c r="J234" s="50">
        <v>3.86</v>
      </c>
      <c r="K234" s="50">
        <v>3.28</v>
      </c>
      <c r="L234" s="50" t="s">
        <v>311</v>
      </c>
      <c r="M234" s="50" t="s">
        <v>311</v>
      </c>
      <c r="N234" s="50" t="s">
        <v>311</v>
      </c>
      <c r="O234" s="50" t="s">
        <v>311</v>
      </c>
      <c r="P234" s="50" t="s">
        <v>311</v>
      </c>
      <c r="Q234" s="50" t="s">
        <v>311</v>
      </c>
    </row>
    <row r="235" spans="2:17" ht="14.25" customHeight="1">
      <c r="C235" s="138" t="s">
        <v>566</v>
      </c>
      <c r="D235" s="139"/>
      <c r="E235" s="14" t="s">
        <v>569</v>
      </c>
      <c r="F235" s="18">
        <v>343</v>
      </c>
      <c r="G235" s="37">
        <v>11.95</v>
      </c>
      <c r="H235" s="18">
        <v>302</v>
      </c>
      <c r="I235" s="50">
        <v>10.42</v>
      </c>
      <c r="J235" s="50">
        <v>8.3000000000000007</v>
      </c>
      <c r="K235" s="50">
        <v>7.05</v>
      </c>
      <c r="L235" s="50" t="s">
        <v>311</v>
      </c>
      <c r="M235" s="50" t="s">
        <v>311</v>
      </c>
      <c r="N235" s="50" t="s">
        <v>311</v>
      </c>
      <c r="O235" s="50" t="s">
        <v>311</v>
      </c>
      <c r="P235" s="50" t="s">
        <v>311</v>
      </c>
      <c r="Q235" s="50" t="s">
        <v>311</v>
      </c>
    </row>
    <row r="236" spans="2:17" ht="14.25" customHeight="1">
      <c r="C236" s="138" t="s">
        <v>558</v>
      </c>
      <c r="D236" s="139"/>
      <c r="E236" s="14" t="s">
        <v>570</v>
      </c>
      <c r="F236" s="18">
        <v>374</v>
      </c>
      <c r="G236" s="37">
        <v>5.88</v>
      </c>
      <c r="H236" s="18">
        <v>352</v>
      </c>
      <c r="I236" s="50">
        <v>12.16</v>
      </c>
      <c r="J236" s="50">
        <v>9.69</v>
      </c>
      <c r="K236" s="50">
        <v>8.2200000000000006</v>
      </c>
      <c r="L236" s="50" t="s">
        <v>311</v>
      </c>
      <c r="M236" s="50" t="s">
        <v>311</v>
      </c>
      <c r="N236" s="50" t="s">
        <v>311</v>
      </c>
      <c r="O236" s="50" t="s">
        <v>311</v>
      </c>
      <c r="P236" s="50" t="s">
        <v>311</v>
      </c>
      <c r="Q236" s="50" t="s">
        <v>311</v>
      </c>
    </row>
    <row r="237" spans="2:17" ht="14.25" customHeight="1">
      <c r="C237" s="138" t="s">
        <v>81</v>
      </c>
      <c r="D237" s="139"/>
      <c r="E237" s="14" t="s">
        <v>180</v>
      </c>
      <c r="F237" s="18">
        <v>579</v>
      </c>
      <c r="G237" s="37">
        <v>16.41</v>
      </c>
      <c r="H237" s="18">
        <v>484</v>
      </c>
      <c r="I237" s="50">
        <v>17.64</v>
      </c>
      <c r="J237" s="50">
        <v>14.47</v>
      </c>
      <c r="K237" s="50">
        <v>12.58</v>
      </c>
      <c r="L237" s="50" t="s">
        <v>311</v>
      </c>
      <c r="M237" s="50" t="s">
        <v>311</v>
      </c>
      <c r="N237" s="50" t="s">
        <v>311</v>
      </c>
      <c r="O237" s="50" t="s">
        <v>311</v>
      </c>
      <c r="P237" s="50" t="s">
        <v>311</v>
      </c>
      <c r="Q237" s="50" t="s">
        <v>311</v>
      </c>
    </row>
    <row r="238" spans="2:17" ht="14.25" customHeight="1">
      <c r="C238" s="154" t="s">
        <v>559</v>
      </c>
      <c r="D238" s="155"/>
      <c r="E238" s="14" t="s">
        <v>571</v>
      </c>
      <c r="F238" s="18">
        <v>219</v>
      </c>
      <c r="G238" s="37">
        <v>0</v>
      </c>
      <c r="H238" s="18">
        <v>219</v>
      </c>
      <c r="I238" s="50">
        <v>7.63</v>
      </c>
      <c r="J238" s="50">
        <v>6.08</v>
      </c>
      <c r="K238" s="50">
        <v>5.17</v>
      </c>
      <c r="L238" s="50" t="s">
        <v>311</v>
      </c>
      <c r="M238" s="50" t="s">
        <v>311</v>
      </c>
      <c r="N238" s="50" t="s">
        <v>311</v>
      </c>
      <c r="O238" s="50" t="s">
        <v>311</v>
      </c>
      <c r="P238" s="50" t="s">
        <v>311</v>
      </c>
      <c r="Q238" s="50" t="s">
        <v>311</v>
      </c>
    </row>
    <row r="239" spans="2:17" ht="14.25" customHeight="1">
      <c r="C239" s="138" t="s">
        <v>560</v>
      </c>
      <c r="D239" s="139"/>
      <c r="E239" s="14" t="s">
        <v>572</v>
      </c>
      <c r="F239" s="18">
        <v>343</v>
      </c>
      <c r="G239" s="37">
        <v>11.95</v>
      </c>
      <c r="H239" s="18">
        <v>302</v>
      </c>
      <c r="I239" s="50">
        <v>10.42</v>
      </c>
      <c r="J239" s="50">
        <v>8.3000000000000007</v>
      </c>
      <c r="K239" s="50">
        <v>7.05</v>
      </c>
      <c r="L239" s="50" t="s">
        <v>311</v>
      </c>
      <c r="M239" s="50" t="s">
        <v>311</v>
      </c>
      <c r="N239" s="50" t="s">
        <v>311</v>
      </c>
      <c r="O239" s="50" t="s">
        <v>311</v>
      </c>
      <c r="P239" s="50" t="s">
        <v>311</v>
      </c>
      <c r="Q239" s="50" t="s">
        <v>311</v>
      </c>
    </row>
    <row r="240" spans="2:17" ht="14.25" customHeight="1">
      <c r="C240" s="138" t="s">
        <v>561</v>
      </c>
      <c r="D240" s="139"/>
      <c r="E240" s="14" t="s">
        <v>141</v>
      </c>
      <c r="F240" s="18">
        <v>299</v>
      </c>
      <c r="G240" s="37">
        <v>0</v>
      </c>
      <c r="H240" s="18">
        <v>299</v>
      </c>
      <c r="I240" s="50">
        <v>6.65</v>
      </c>
      <c r="J240" s="50">
        <v>5.3</v>
      </c>
      <c r="K240" s="50">
        <v>4.51</v>
      </c>
      <c r="L240" s="50" t="s">
        <v>311</v>
      </c>
      <c r="M240" s="50" t="s">
        <v>311</v>
      </c>
      <c r="N240" s="50" t="s">
        <v>311</v>
      </c>
      <c r="O240" s="50" t="s">
        <v>311</v>
      </c>
      <c r="P240" s="50" t="s">
        <v>311</v>
      </c>
      <c r="Q240" s="50" t="s">
        <v>311</v>
      </c>
    </row>
    <row r="241" spans="3:17" ht="14.25" customHeight="1">
      <c r="C241" s="138" t="s">
        <v>562</v>
      </c>
      <c r="D241" s="139"/>
      <c r="E241" s="14" t="s">
        <v>573</v>
      </c>
      <c r="F241" s="18">
        <v>230</v>
      </c>
      <c r="G241" s="37">
        <v>12.61</v>
      </c>
      <c r="H241" s="18">
        <v>201</v>
      </c>
      <c r="I241" s="50">
        <v>6.93</v>
      </c>
      <c r="J241" s="50">
        <v>5.53</v>
      </c>
      <c r="K241" s="50">
        <v>4.6900000000000004</v>
      </c>
      <c r="L241" s="50" t="s">
        <v>311</v>
      </c>
      <c r="M241" s="50" t="s">
        <v>311</v>
      </c>
      <c r="N241" s="50" t="s">
        <v>311</v>
      </c>
      <c r="O241" s="50" t="s">
        <v>311</v>
      </c>
      <c r="P241" s="50" t="s">
        <v>311</v>
      </c>
      <c r="Q241" s="50" t="s">
        <v>311</v>
      </c>
    </row>
    <row r="242" spans="3:17" ht="14.25" customHeight="1">
      <c r="C242" s="138" t="s">
        <v>563</v>
      </c>
      <c r="D242" s="139"/>
      <c r="E242" s="14" t="s">
        <v>574</v>
      </c>
      <c r="F242" s="18">
        <v>230</v>
      </c>
      <c r="G242" s="37">
        <v>12.61</v>
      </c>
      <c r="H242" s="18">
        <v>201</v>
      </c>
      <c r="I242" s="50">
        <v>6.93</v>
      </c>
      <c r="J242" s="50">
        <v>5.53</v>
      </c>
      <c r="K242" s="50">
        <v>4.6900000000000004</v>
      </c>
      <c r="L242" s="50" t="s">
        <v>311</v>
      </c>
      <c r="M242" s="50" t="s">
        <v>311</v>
      </c>
      <c r="N242" s="50" t="s">
        <v>311</v>
      </c>
      <c r="O242" s="50" t="s">
        <v>311</v>
      </c>
      <c r="P242" s="50" t="s">
        <v>311</v>
      </c>
      <c r="Q242" s="50" t="s">
        <v>311</v>
      </c>
    </row>
    <row r="243" spans="3:17" ht="14.25" customHeight="1">
      <c r="C243" s="138" t="s">
        <v>564</v>
      </c>
      <c r="D243" s="139"/>
      <c r="E243" s="14" t="s">
        <v>575</v>
      </c>
      <c r="F243" s="18">
        <v>230</v>
      </c>
      <c r="G243" s="37">
        <v>12.61</v>
      </c>
      <c r="H243" s="18">
        <v>201</v>
      </c>
      <c r="I243" s="50">
        <v>6.93</v>
      </c>
      <c r="J243" s="50">
        <v>5.53</v>
      </c>
      <c r="K243" s="50">
        <v>4.6900000000000004</v>
      </c>
      <c r="L243" s="50" t="s">
        <v>311</v>
      </c>
      <c r="M243" s="50" t="s">
        <v>311</v>
      </c>
      <c r="N243" s="50" t="s">
        <v>311</v>
      </c>
      <c r="O243" s="50" t="s">
        <v>311</v>
      </c>
      <c r="P243" s="50" t="s">
        <v>311</v>
      </c>
      <c r="Q243" s="50" t="s">
        <v>311</v>
      </c>
    </row>
    <row r="244" spans="3:17" ht="14.25" customHeight="1">
      <c r="C244" s="138" t="s">
        <v>565</v>
      </c>
      <c r="D244" s="139"/>
      <c r="E244" s="14" t="s">
        <v>576</v>
      </c>
      <c r="F244" s="18">
        <v>56</v>
      </c>
      <c r="G244" s="37">
        <v>12.5</v>
      </c>
      <c r="H244" s="18">
        <v>49</v>
      </c>
      <c r="I244" s="50">
        <v>1.7</v>
      </c>
      <c r="J244" s="50">
        <v>1.36</v>
      </c>
      <c r="K244" s="50">
        <v>1.1599999999999999</v>
      </c>
      <c r="L244" s="50" t="s">
        <v>311</v>
      </c>
      <c r="M244" s="50" t="s">
        <v>311</v>
      </c>
      <c r="N244" s="50" t="s">
        <v>311</v>
      </c>
      <c r="O244" s="50" t="s">
        <v>311</v>
      </c>
      <c r="P244" s="50" t="s">
        <v>311</v>
      </c>
      <c r="Q244" s="50" t="s">
        <v>311</v>
      </c>
    </row>
    <row r="245" spans="3:17" ht="14.25" customHeight="1">
      <c r="C245" s="138" t="s">
        <v>587</v>
      </c>
      <c r="D245" s="139"/>
      <c r="E245" s="14" t="s">
        <v>590</v>
      </c>
      <c r="F245" s="18">
        <v>739</v>
      </c>
      <c r="G245" s="37">
        <v>11.37</v>
      </c>
      <c r="H245" s="18">
        <v>655</v>
      </c>
      <c r="I245" s="50">
        <v>22.6</v>
      </c>
      <c r="J245" s="50">
        <v>18.02</v>
      </c>
      <c r="K245" s="50">
        <v>15.29</v>
      </c>
      <c r="L245" s="50" t="s">
        <v>311</v>
      </c>
      <c r="M245" s="50" t="s">
        <v>311</v>
      </c>
      <c r="N245" s="50" t="s">
        <v>311</v>
      </c>
      <c r="O245" s="50" t="s">
        <v>311</v>
      </c>
      <c r="P245" s="50" t="s">
        <v>311</v>
      </c>
      <c r="Q245" s="50" t="s">
        <v>311</v>
      </c>
    </row>
    <row r="246" spans="3:17" ht="14.25" customHeight="1">
      <c r="C246" s="138" t="s">
        <v>588</v>
      </c>
      <c r="D246" s="139"/>
      <c r="E246" s="14" t="s">
        <v>591</v>
      </c>
      <c r="F246" s="18">
        <v>342</v>
      </c>
      <c r="G246" s="37">
        <v>11.7</v>
      </c>
      <c r="H246" s="18">
        <v>302</v>
      </c>
      <c r="I246" s="50">
        <v>10.42</v>
      </c>
      <c r="J246" s="50">
        <v>8.3000000000000007</v>
      </c>
      <c r="K246" s="50">
        <v>7.05</v>
      </c>
      <c r="L246" s="50" t="s">
        <v>311</v>
      </c>
      <c r="M246" s="50" t="s">
        <v>311</v>
      </c>
      <c r="N246" s="50" t="s">
        <v>311</v>
      </c>
      <c r="O246" s="50" t="s">
        <v>311</v>
      </c>
      <c r="P246" s="50" t="s">
        <v>311</v>
      </c>
      <c r="Q246" s="50" t="s">
        <v>311</v>
      </c>
    </row>
    <row r="247" spans="3:17" ht="14.25" customHeight="1">
      <c r="C247" s="138" t="s">
        <v>589</v>
      </c>
      <c r="D247" s="139"/>
      <c r="E247" s="14" t="s">
        <v>592</v>
      </c>
      <c r="F247" s="18">
        <v>284</v>
      </c>
      <c r="G247" s="37">
        <v>11.62</v>
      </c>
      <c r="H247" s="18">
        <v>251</v>
      </c>
      <c r="I247" s="50">
        <v>8.67</v>
      </c>
      <c r="J247" s="50">
        <v>6.92</v>
      </c>
      <c r="K247" s="50">
        <v>5.87</v>
      </c>
      <c r="L247" s="50" t="s">
        <v>311</v>
      </c>
      <c r="M247" s="50" t="s">
        <v>311</v>
      </c>
      <c r="N247" s="50" t="s">
        <v>311</v>
      </c>
      <c r="O247" s="50" t="s">
        <v>311</v>
      </c>
      <c r="P247" s="50" t="s">
        <v>311</v>
      </c>
      <c r="Q247" s="50" t="s">
        <v>311</v>
      </c>
    </row>
    <row r="248" spans="3:17" ht="14.25" customHeight="1">
      <c r="C248" s="140" t="s">
        <v>21</v>
      </c>
      <c r="D248" s="140"/>
      <c r="E248" s="140"/>
      <c r="F248" s="140"/>
      <c r="G248" s="140"/>
      <c r="H248" s="140"/>
      <c r="I248" s="140"/>
      <c r="J248" s="140"/>
      <c r="K248" s="140"/>
    </row>
    <row r="249" spans="3:17" ht="14.25" customHeight="1">
      <c r="C249" s="138" t="s">
        <v>57</v>
      </c>
      <c r="D249" s="139"/>
      <c r="E249" s="14" t="s">
        <v>311</v>
      </c>
      <c r="F249" s="14" t="s">
        <v>311</v>
      </c>
      <c r="G249" s="14" t="s">
        <v>311</v>
      </c>
      <c r="H249" s="14" t="s">
        <v>311</v>
      </c>
      <c r="I249" s="14" t="s">
        <v>311</v>
      </c>
      <c r="J249" s="14" t="s">
        <v>311</v>
      </c>
      <c r="K249" s="14" t="s">
        <v>311</v>
      </c>
      <c r="L249" s="50" t="s">
        <v>311</v>
      </c>
      <c r="M249" s="50" t="s">
        <v>311</v>
      </c>
      <c r="N249" s="50" t="s">
        <v>311</v>
      </c>
      <c r="O249" s="18" t="s">
        <v>311</v>
      </c>
      <c r="P249" s="18" t="s">
        <v>311</v>
      </c>
      <c r="Q249" s="18" t="s">
        <v>311</v>
      </c>
    </row>
    <row r="250" spans="3:17" ht="14.25" customHeight="1">
      <c r="C250" s="140" t="s">
        <v>34</v>
      </c>
      <c r="D250" s="140"/>
      <c r="E250" s="140"/>
      <c r="F250" s="140"/>
      <c r="G250" s="140"/>
      <c r="H250" s="140"/>
      <c r="I250" s="140"/>
      <c r="J250" s="140"/>
      <c r="K250" s="137"/>
    </row>
    <row r="251" spans="3:17" ht="14.25" customHeight="1">
      <c r="C251" s="138" t="s">
        <v>190</v>
      </c>
      <c r="D251" s="139"/>
      <c r="E251" s="14"/>
      <c r="F251" s="18"/>
      <c r="G251" s="37"/>
      <c r="H251" s="18"/>
      <c r="I251" s="18"/>
      <c r="J251" s="18"/>
      <c r="K251" s="18"/>
      <c r="L251" s="18"/>
      <c r="M251" s="18"/>
      <c r="N251" s="18"/>
      <c r="O251" s="18"/>
      <c r="P251" s="18"/>
      <c r="Q251" s="18"/>
    </row>
    <row r="252" spans="3:17" ht="14.25" customHeight="1">
      <c r="C252" s="3" t="s">
        <v>16</v>
      </c>
      <c r="F252" s="19"/>
      <c r="G252" s="38"/>
      <c r="H252" s="19"/>
      <c r="I252" s="19"/>
      <c r="J252" s="19"/>
      <c r="K252" s="19"/>
    </row>
    <row r="253" spans="3:17" ht="14.25" customHeight="1">
      <c r="C253" s="142" t="s">
        <v>28</v>
      </c>
      <c r="D253" s="143"/>
      <c r="E253" s="26" t="s">
        <v>311</v>
      </c>
      <c r="F253" s="20" t="s">
        <v>119</v>
      </c>
      <c r="G253" s="39">
        <v>0</v>
      </c>
      <c r="H253" s="21" t="s">
        <v>119</v>
      </c>
      <c r="I253" s="18"/>
      <c r="J253" s="18"/>
      <c r="K253" s="18"/>
      <c r="L253" s="18"/>
      <c r="M253" s="18"/>
      <c r="N253" s="18"/>
      <c r="O253" s="18"/>
      <c r="P253" s="18"/>
      <c r="Q253" s="18"/>
    </row>
    <row r="254" spans="3:17" ht="14.25" customHeight="1">
      <c r="C254" s="142" t="s">
        <v>32</v>
      </c>
      <c r="D254" s="143"/>
      <c r="E254" s="26" t="s">
        <v>311</v>
      </c>
      <c r="F254" s="20">
        <v>300</v>
      </c>
      <c r="G254" s="39">
        <v>0</v>
      </c>
      <c r="H254" s="21">
        <v>300</v>
      </c>
      <c r="I254" s="18"/>
      <c r="J254" s="18"/>
      <c r="K254" s="18"/>
      <c r="L254" s="18"/>
      <c r="M254" s="18"/>
      <c r="N254" s="18"/>
      <c r="O254" s="18"/>
      <c r="P254" s="18"/>
      <c r="Q254" s="18"/>
    </row>
    <row r="255" spans="3:17" ht="14.25" customHeight="1">
      <c r="C255" s="136" t="s">
        <v>40</v>
      </c>
      <c r="D255" s="137"/>
      <c r="E255" s="24" t="s">
        <v>540</v>
      </c>
      <c r="F255" s="24">
        <v>0</v>
      </c>
      <c r="G255" s="40">
        <v>0</v>
      </c>
      <c r="H255" s="24">
        <v>0</v>
      </c>
      <c r="I255" s="24" t="s">
        <v>57</v>
      </c>
      <c r="J255" s="24" t="s">
        <v>57</v>
      </c>
      <c r="K255" s="24" t="s">
        <v>57</v>
      </c>
      <c r="L255" s="24" t="s">
        <v>57</v>
      </c>
      <c r="M255" s="24" t="s">
        <v>57</v>
      </c>
      <c r="N255" s="24" t="s">
        <v>57</v>
      </c>
      <c r="O255" s="24" t="s">
        <v>57</v>
      </c>
      <c r="P255" s="24" t="s">
        <v>57</v>
      </c>
      <c r="Q255" s="24" t="s">
        <v>57</v>
      </c>
    </row>
    <row r="256" spans="3:17" ht="14.25" customHeight="1">
      <c r="C256" s="136" t="s">
        <v>193</v>
      </c>
      <c r="D256" s="137"/>
      <c r="E256" s="24" t="s">
        <v>311</v>
      </c>
      <c r="F256" s="24">
        <v>335</v>
      </c>
      <c r="G256" s="40">
        <v>0</v>
      </c>
      <c r="H256" s="24">
        <v>335</v>
      </c>
      <c r="I256" s="24" t="s">
        <v>57</v>
      </c>
      <c r="J256" s="24" t="s">
        <v>57</v>
      </c>
      <c r="K256" s="24" t="s">
        <v>57</v>
      </c>
      <c r="L256" s="24" t="s">
        <v>57</v>
      </c>
      <c r="M256" s="24" t="s">
        <v>57</v>
      </c>
      <c r="N256" s="24" t="s">
        <v>57</v>
      </c>
      <c r="O256" s="24" t="s">
        <v>57</v>
      </c>
      <c r="P256" s="24" t="s">
        <v>57</v>
      </c>
      <c r="Q256" s="24" t="s">
        <v>57</v>
      </c>
    </row>
    <row r="257" spans="2:17" ht="14.25" customHeight="1">
      <c r="C257" s="136" t="s">
        <v>25</v>
      </c>
      <c r="D257" s="137"/>
      <c r="E257" s="24" t="s">
        <v>311</v>
      </c>
      <c r="F257" s="24" t="s">
        <v>57</v>
      </c>
      <c r="G257" s="24" t="s">
        <v>57</v>
      </c>
      <c r="H257" s="24" t="s">
        <v>57</v>
      </c>
      <c r="I257" s="24" t="s">
        <v>57</v>
      </c>
      <c r="J257" s="24" t="s">
        <v>57</v>
      </c>
      <c r="K257" s="24" t="s">
        <v>57</v>
      </c>
      <c r="L257" s="24" t="s">
        <v>57</v>
      </c>
      <c r="M257" s="24" t="s">
        <v>57</v>
      </c>
      <c r="N257" s="24" t="s">
        <v>57</v>
      </c>
      <c r="O257" s="24" t="s">
        <v>57</v>
      </c>
      <c r="P257" s="24" t="s">
        <v>57</v>
      </c>
      <c r="Q257" s="24" t="s">
        <v>57</v>
      </c>
    </row>
    <row r="258" spans="2:17" ht="14.25" customHeight="1">
      <c r="C258" s="141" t="s">
        <v>47</v>
      </c>
      <c r="D258" s="141"/>
      <c r="E258" s="24"/>
      <c r="F258" s="24"/>
      <c r="G258" s="40"/>
      <c r="H258" s="24"/>
      <c r="I258" s="24"/>
      <c r="J258" s="24"/>
      <c r="K258" s="24"/>
      <c r="L258" s="24"/>
      <c r="M258" s="24"/>
      <c r="N258" s="24"/>
      <c r="O258" s="24"/>
      <c r="P258" s="24"/>
      <c r="Q258" s="24"/>
    </row>
    <row r="259" spans="2:17" ht="14.25" customHeight="1">
      <c r="C259" s="141" t="s">
        <v>33</v>
      </c>
      <c r="D259" s="141"/>
      <c r="E259" s="24" t="s">
        <v>311</v>
      </c>
      <c r="F259" s="24">
        <v>540</v>
      </c>
      <c r="G259" s="40">
        <v>0</v>
      </c>
      <c r="H259" s="24">
        <v>5540</v>
      </c>
      <c r="I259" s="24"/>
      <c r="J259" s="24"/>
      <c r="K259" s="24"/>
      <c r="L259" s="24"/>
      <c r="M259" s="24"/>
      <c r="N259" s="24"/>
      <c r="O259" s="24"/>
      <c r="P259" s="24"/>
      <c r="Q259" s="24"/>
    </row>
    <row r="262" spans="2:17" ht="14.25" customHeight="1">
      <c r="C262" s="4" t="s">
        <v>2</v>
      </c>
      <c r="D262" s="5" t="s">
        <v>54</v>
      </c>
      <c r="E262" s="1"/>
      <c r="G262" s="35"/>
    </row>
    <row r="263" spans="2:17" ht="14.25" customHeight="1">
      <c r="C263" s="4" t="s">
        <v>5</v>
      </c>
      <c r="D263" s="16" t="s">
        <v>593</v>
      </c>
      <c r="E263" s="115" t="s">
        <v>1673</v>
      </c>
      <c r="G263" s="35"/>
    </row>
    <row r="264" spans="2:17" ht="14.25" customHeight="1">
      <c r="C264" s="4" t="s">
        <v>7</v>
      </c>
      <c r="D264" s="5">
        <v>65</v>
      </c>
      <c r="E264" s="1"/>
      <c r="G264" s="35"/>
    </row>
    <row r="265" spans="2:17" ht="14.25" customHeight="1">
      <c r="C265" s="4" t="s">
        <v>12</v>
      </c>
      <c r="D265" s="5" t="s">
        <v>311</v>
      </c>
      <c r="E265" s="1"/>
      <c r="G265" s="35"/>
    </row>
    <row r="266" spans="2:17" ht="14.25" customHeight="1">
      <c r="C266" s="4" t="s">
        <v>13</v>
      </c>
      <c r="D266" s="7" t="s">
        <v>594</v>
      </c>
      <c r="E266" s="1"/>
      <c r="G266" s="35"/>
    </row>
    <row r="267" spans="2:17" ht="14.25" customHeight="1">
      <c r="C267" s="8" t="s">
        <v>51</v>
      </c>
      <c r="D267" s="32">
        <v>9.7000000000000003E-3</v>
      </c>
      <c r="E267" s="1"/>
      <c r="G267" s="35"/>
    </row>
    <row r="268" spans="2:17" ht="14.25" customHeight="1">
      <c r="C268" s="8" t="s">
        <v>50</v>
      </c>
      <c r="D268" s="32" t="s">
        <v>311</v>
      </c>
      <c r="E268" s="1"/>
      <c r="G268" s="35"/>
    </row>
    <row r="269" spans="2:17" s="10" customFormat="1" ht="14.25" customHeight="1">
      <c r="B269" s="9"/>
      <c r="F269" s="147" t="s">
        <v>3</v>
      </c>
      <c r="G269" s="148"/>
      <c r="H269" s="149"/>
      <c r="I269" s="146" t="s">
        <v>4</v>
      </c>
      <c r="J269" s="146"/>
      <c r="K269" s="146"/>
      <c r="L269" s="146" t="s">
        <v>49</v>
      </c>
      <c r="M269" s="146"/>
      <c r="N269" s="146"/>
      <c r="O269" s="146" t="s">
        <v>48</v>
      </c>
      <c r="P269" s="146"/>
      <c r="Q269" s="146"/>
    </row>
    <row r="270" spans="2:17" s="10" customFormat="1" ht="14.25" customHeight="1">
      <c r="B270" s="9"/>
      <c r="F270" s="147" t="s">
        <v>6</v>
      </c>
      <c r="G270" s="148"/>
      <c r="H270" s="149"/>
      <c r="I270" s="150" t="s">
        <v>26</v>
      </c>
      <c r="J270" s="150"/>
      <c r="K270" s="150"/>
      <c r="L270" s="150" t="s">
        <v>26</v>
      </c>
      <c r="M270" s="150"/>
      <c r="N270" s="150"/>
      <c r="O270" s="150" t="s">
        <v>26</v>
      </c>
      <c r="P270" s="150"/>
      <c r="Q270" s="150"/>
    </row>
    <row r="271" spans="2:17" s="13" customFormat="1" ht="14.25" customHeight="1">
      <c r="B271" s="11"/>
      <c r="C271" s="151" t="s">
        <v>14</v>
      </c>
      <c r="D271" s="152"/>
      <c r="E271" s="28" t="s">
        <v>17</v>
      </c>
      <c r="F271" s="28" t="s">
        <v>8</v>
      </c>
      <c r="G271" s="36" t="s">
        <v>18</v>
      </c>
      <c r="H271" s="28" t="s">
        <v>19</v>
      </c>
      <c r="I271" s="28" t="s">
        <v>9</v>
      </c>
      <c r="J271" s="28" t="s">
        <v>10</v>
      </c>
      <c r="K271" s="28" t="s">
        <v>11</v>
      </c>
      <c r="L271" s="28" t="s">
        <v>9</v>
      </c>
      <c r="M271" s="28" t="s">
        <v>10</v>
      </c>
      <c r="N271" s="28" t="s">
        <v>11</v>
      </c>
      <c r="O271" s="28" t="s">
        <v>9</v>
      </c>
      <c r="P271" s="28" t="s">
        <v>10</v>
      </c>
      <c r="Q271" s="28" t="s">
        <v>11</v>
      </c>
    </row>
    <row r="272" spans="2:17" ht="67.5" customHeight="1">
      <c r="C272" s="134" t="s">
        <v>595</v>
      </c>
      <c r="D272" s="135"/>
      <c r="E272" s="14" t="s">
        <v>593</v>
      </c>
      <c r="F272" s="18">
        <v>4256</v>
      </c>
      <c r="G272" s="37">
        <v>5.5</v>
      </c>
      <c r="H272" s="18">
        <v>4022</v>
      </c>
      <c r="I272" s="50">
        <v>105.41</v>
      </c>
      <c r="J272" s="50">
        <v>84</v>
      </c>
      <c r="K272" s="50">
        <v>71.31</v>
      </c>
      <c r="L272" s="50" t="s">
        <v>311</v>
      </c>
      <c r="M272" s="50" t="s">
        <v>311</v>
      </c>
      <c r="N272" s="50" t="s">
        <v>311</v>
      </c>
      <c r="O272" s="50" t="s">
        <v>311</v>
      </c>
      <c r="P272" s="50" t="s">
        <v>311</v>
      </c>
      <c r="Q272" s="50" t="s">
        <v>311</v>
      </c>
    </row>
    <row r="273" spans="2:17" ht="14.25" customHeight="1">
      <c r="B273" s="15"/>
      <c r="C273" s="153" t="s">
        <v>582</v>
      </c>
      <c r="D273" s="153"/>
      <c r="E273" s="153"/>
      <c r="F273" s="153"/>
      <c r="G273" s="153"/>
      <c r="H273" s="153"/>
      <c r="I273" s="153"/>
      <c r="J273" s="153"/>
      <c r="K273" s="153"/>
    </row>
    <row r="274" spans="2:17" ht="14.25" customHeight="1">
      <c r="C274" s="144" t="s">
        <v>70</v>
      </c>
      <c r="D274" s="145"/>
      <c r="E274" s="14"/>
      <c r="F274" s="18"/>
      <c r="G274" s="37"/>
      <c r="H274" s="18"/>
      <c r="I274" s="18"/>
      <c r="J274" s="18"/>
      <c r="K274" s="18"/>
      <c r="L274" s="18"/>
      <c r="M274" s="18"/>
      <c r="N274" s="18"/>
      <c r="O274" s="18"/>
      <c r="P274" s="18"/>
      <c r="Q274" s="18"/>
    </row>
    <row r="275" spans="2:17" ht="14.25" customHeight="1">
      <c r="C275" s="138" t="s">
        <v>546</v>
      </c>
      <c r="D275" s="139"/>
      <c r="E275" s="14" t="s">
        <v>549</v>
      </c>
      <c r="F275" s="18">
        <v>150</v>
      </c>
      <c r="G275" s="37">
        <v>0</v>
      </c>
      <c r="H275" s="18">
        <v>150</v>
      </c>
      <c r="I275" s="50">
        <v>2.48</v>
      </c>
      <c r="J275" s="50">
        <v>1.97</v>
      </c>
      <c r="K275" s="50">
        <v>1.67</v>
      </c>
      <c r="L275" s="50" t="s">
        <v>311</v>
      </c>
      <c r="M275" s="50" t="s">
        <v>311</v>
      </c>
      <c r="N275" s="50" t="s">
        <v>311</v>
      </c>
      <c r="O275" s="50" t="s">
        <v>311</v>
      </c>
      <c r="P275" s="50" t="s">
        <v>311</v>
      </c>
      <c r="Q275" s="50" t="s">
        <v>311</v>
      </c>
    </row>
    <row r="276" spans="2:17" ht="14.25" customHeight="1">
      <c r="C276" s="144" t="s">
        <v>67</v>
      </c>
      <c r="D276" s="145"/>
      <c r="E276" s="14"/>
      <c r="F276" s="18"/>
      <c r="G276" s="37"/>
      <c r="H276" s="18"/>
      <c r="I276" s="50"/>
      <c r="J276" s="50"/>
      <c r="K276" s="50">
        <v>12.73</v>
      </c>
      <c r="L276" s="50" t="s">
        <v>311</v>
      </c>
      <c r="M276" s="50" t="s">
        <v>311</v>
      </c>
      <c r="N276" s="50" t="s">
        <v>311</v>
      </c>
      <c r="O276" s="50" t="s">
        <v>311</v>
      </c>
      <c r="P276" s="50" t="s">
        <v>311</v>
      </c>
      <c r="Q276" s="50" t="s">
        <v>311</v>
      </c>
    </row>
    <row r="277" spans="2:17" ht="14.25" customHeight="1">
      <c r="C277" s="138" t="s">
        <v>556</v>
      </c>
      <c r="D277" s="139"/>
      <c r="E277" s="14" t="s">
        <v>596</v>
      </c>
      <c r="F277" s="18">
        <v>568</v>
      </c>
      <c r="G277" s="37">
        <v>11.27</v>
      </c>
      <c r="H277" s="18">
        <v>504</v>
      </c>
      <c r="I277" s="50">
        <v>17.38</v>
      </c>
      <c r="J277" s="50">
        <v>13.85</v>
      </c>
      <c r="K277" s="50">
        <v>11.76</v>
      </c>
      <c r="L277" s="50" t="s">
        <v>311</v>
      </c>
      <c r="M277" s="50" t="s">
        <v>311</v>
      </c>
      <c r="N277" s="50" t="s">
        <v>311</v>
      </c>
      <c r="O277" s="50" t="s">
        <v>311</v>
      </c>
      <c r="P277" s="50" t="s">
        <v>311</v>
      </c>
      <c r="Q277" s="50" t="s">
        <v>311</v>
      </c>
    </row>
    <row r="278" spans="2:17" ht="14.25" customHeight="1">
      <c r="C278" s="154" t="s">
        <v>557</v>
      </c>
      <c r="D278" s="155"/>
      <c r="E278" s="14" t="s">
        <v>597</v>
      </c>
      <c r="F278" s="18">
        <v>568</v>
      </c>
      <c r="G278" s="37">
        <v>11.27</v>
      </c>
      <c r="H278" s="18">
        <v>504</v>
      </c>
      <c r="I278" s="50">
        <v>17.38</v>
      </c>
      <c r="J278" s="50">
        <v>13.85</v>
      </c>
      <c r="K278" s="50">
        <v>11.76</v>
      </c>
      <c r="L278" s="50" t="s">
        <v>311</v>
      </c>
      <c r="M278" s="50" t="s">
        <v>311</v>
      </c>
      <c r="N278" s="50" t="s">
        <v>311</v>
      </c>
      <c r="O278" s="50" t="s">
        <v>311</v>
      </c>
      <c r="P278" s="50" t="s">
        <v>311</v>
      </c>
      <c r="Q278" s="50" t="s">
        <v>311</v>
      </c>
    </row>
    <row r="279" spans="2:17" ht="14.25" customHeight="1">
      <c r="C279" s="144" t="s">
        <v>70</v>
      </c>
      <c r="D279" s="145"/>
      <c r="E279" s="14"/>
      <c r="F279" s="18"/>
      <c r="G279" s="37"/>
      <c r="H279" s="18"/>
      <c r="I279" s="50"/>
      <c r="J279" s="50"/>
      <c r="K279" s="50">
        <v>12.73</v>
      </c>
      <c r="L279" s="50" t="s">
        <v>311</v>
      </c>
      <c r="M279" s="50" t="s">
        <v>311</v>
      </c>
      <c r="N279" s="50" t="s">
        <v>311</v>
      </c>
      <c r="O279" s="50" t="s">
        <v>311</v>
      </c>
      <c r="P279" s="50" t="s">
        <v>311</v>
      </c>
      <c r="Q279" s="50" t="s">
        <v>311</v>
      </c>
    </row>
    <row r="280" spans="2:17" ht="14.25" customHeight="1">
      <c r="C280" s="138" t="s">
        <v>556</v>
      </c>
      <c r="D280" s="139"/>
      <c r="E280" s="14" t="s">
        <v>567</v>
      </c>
      <c r="F280" s="18">
        <v>299</v>
      </c>
      <c r="G280" s="37">
        <v>16.05</v>
      </c>
      <c r="H280" s="18">
        <v>251</v>
      </c>
      <c r="I280" s="50">
        <v>12.67</v>
      </c>
      <c r="J280" s="50">
        <v>10.92</v>
      </c>
      <c r="K280" s="50">
        <v>9.8699999999999992</v>
      </c>
      <c r="L280" s="50" t="s">
        <v>311</v>
      </c>
      <c r="M280" s="50" t="s">
        <v>311</v>
      </c>
      <c r="N280" s="50" t="s">
        <v>311</v>
      </c>
      <c r="O280" s="50" t="s">
        <v>311</v>
      </c>
      <c r="P280" s="50" t="s">
        <v>311</v>
      </c>
      <c r="Q280" s="50" t="s">
        <v>311</v>
      </c>
    </row>
    <row r="281" spans="2:17" ht="14.25" customHeight="1">
      <c r="C281" s="154" t="s">
        <v>557</v>
      </c>
      <c r="D281" s="155"/>
      <c r="E281" s="14" t="s">
        <v>568</v>
      </c>
      <c r="F281" s="18">
        <v>158</v>
      </c>
      <c r="G281" s="37">
        <v>11.39</v>
      </c>
      <c r="H281" s="18">
        <v>140</v>
      </c>
      <c r="I281" s="50">
        <v>4.8499999999999996</v>
      </c>
      <c r="J281" s="50">
        <v>3.86</v>
      </c>
      <c r="K281" s="50">
        <v>3.28</v>
      </c>
      <c r="L281" s="50" t="s">
        <v>311</v>
      </c>
      <c r="M281" s="50" t="s">
        <v>311</v>
      </c>
      <c r="N281" s="50" t="s">
        <v>311</v>
      </c>
      <c r="O281" s="50" t="s">
        <v>311</v>
      </c>
      <c r="P281" s="50" t="s">
        <v>311</v>
      </c>
      <c r="Q281" s="50" t="s">
        <v>311</v>
      </c>
    </row>
    <row r="282" spans="2:17" ht="14.25" customHeight="1">
      <c r="C282" s="138" t="s">
        <v>599</v>
      </c>
      <c r="D282" s="139"/>
      <c r="E282" s="14" t="s">
        <v>598</v>
      </c>
      <c r="F282" s="18">
        <v>227</v>
      </c>
      <c r="G282" s="37">
        <v>11.45</v>
      </c>
      <c r="H282" s="18">
        <v>201</v>
      </c>
      <c r="I282" s="50">
        <v>10.42</v>
      </c>
      <c r="J282" s="50">
        <v>8.3000000000000007</v>
      </c>
      <c r="K282" s="50">
        <v>7.05</v>
      </c>
      <c r="L282" s="50" t="s">
        <v>311</v>
      </c>
      <c r="M282" s="50" t="s">
        <v>311</v>
      </c>
      <c r="N282" s="50" t="s">
        <v>311</v>
      </c>
      <c r="O282" s="50" t="s">
        <v>311</v>
      </c>
      <c r="P282" s="50" t="s">
        <v>311</v>
      </c>
      <c r="Q282" s="50" t="s">
        <v>311</v>
      </c>
    </row>
    <row r="283" spans="2:17" ht="14.25" customHeight="1">
      <c r="C283" s="138" t="s">
        <v>558</v>
      </c>
      <c r="D283" s="139"/>
      <c r="E283" s="14" t="s">
        <v>570</v>
      </c>
      <c r="F283" s="18">
        <v>374</v>
      </c>
      <c r="G283" s="37">
        <v>5.88</v>
      </c>
      <c r="H283" s="18">
        <v>352</v>
      </c>
      <c r="I283" s="50">
        <v>12.16</v>
      </c>
      <c r="J283" s="50">
        <v>9.69</v>
      </c>
      <c r="K283" s="50">
        <v>8.2200000000000006</v>
      </c>
      <c r="L283" s="50" t="s">
        <v>311</v>
      </c>
      <c r="M283" s="50" t="s">
        <v>311</v>
      </c>
      <c r="N283" s="50" t="s">
        <v>311</v>
      </c>
      <c r="O283" s="50" t="s">
        <v>311</v>
      </c>
      <c r="P283" s="50" t="s">
        <v>311</v>
      </c>
      <c r="Q283" s="50" t="s">
        <v>311</v>
      </c>
    </row>
    <row r="284" spans="2:17" ht="14.25" customHeight="1">
      <c r="C284" s="138" t="s">
        <v>81</v>
      </c>
      <c r="D284" s="139"/>
      <c r="E284" s="14" t="s">
        <v>180</v>
      </c>
      <c r="F284" s="18">
        <v>579</v>
      </c>
      <c r="G284" s="37">
        <v>16.41</v>
      </c>
      <c r="H284" s="18">
        <v>484</v>
      </c>
      <c r="I284" s="50">
        <v>17.64</v>
      </c>
      <c r="J284" s="50">
        <v>14.47</v>
      </c>
      <c r="K284" s="50">
        <v>12.58</v>
      </c>
      <c r="L284" s="50" t="s">
        <v>311</v>
      </c>
      <c r="M284" s="50" t="s">
        <v>311</v>
      </c>
      <c r="N284" s="50" t="s">
        <v>311</v>
      </c>
      <c r="O284" s="50" t="s">
        <v>311</v>
      </c>
      <c r="P284" s="50" t="s">
        <v>311</v>
      </c>
      <c r="Q284" s="50" t="s">
        <v>311</v>
      </c>
    </row>
    <row r="285" spans="2:17" ht="14.25" customHeight="1">
      <c r="C285" s="154" t="s">
        <v>600</v>
      </c>
      <c r="D285" s="155"/>
      <c r="E285" s="14" t="s">
        <v>131</v>
      </c>
      <c r="F285" s="18">
        <v>279</v>
      </c>
      <c r="G285" s="37">
        <v>13.26</v>
      </c>
      <c r="H285" s="18">
        <v>242</v>
      </c>
      <c r="I285" s="50">
        <v>10.63</v>
      </c>
      <c r="J285" s="50">
        <v>9.08</v>
      </c>
      <c r="K285" s="50">
        <v>8.17</v>
      </c>
      <c r="L285" s="50" t="s">
        <v>311</v>
      </c>
      <c r="M285" s="50" t="s">
        <v>311</v>
      </c>
      <c r="N285" s="50" t="s">
        <v>311</v>
      </c>
      <c r="O285" s="50" t="s">
        <v>311</v>
      </c>
      <c r="P285" s="50" t="s">
        <v>311</v>
      </c>
      <c r="Q285" s="50" t="s">
        <v>311</v>
      </c>
    </row>
    <row r="286" spans="2:17" ht="14.25" customHeight="1">
      <c r="C286" s="138" t="s">
        <v>560</v>
      </c>
      <c r="D286" s="139"/>
      <c r="E286" s="14" t="s">
        <v>572</v>
      </c>
      <c r="F286" s="18">
        <v>343</v>
      </c>
      <c r="G286" s="37">
        <v>11.95</v>
      </c>
      <c r="H286" s="18">
        <v>302</v>
      </c>
      <c r="I286" s="50">
        <v>10.42</v>
      </c>
      <c r="J286" s="50">
        <v>8.3000000000000007</v>
      </c>
      <c r="K286" s="50">
        <v>7.05</v>
      </c>
      <c r="L286" s="50" t="s">
        <v>311</v>
      </c>
      <c r="M286" s="50" t="s">
        <v>311</v>
      </c>
      <c r="N286" s="50" t="s">
        <v>311</v>
      </c>
      <c r="O286" s="50" t="s">
        <v>311</v>
      </c>
      <c r="P286" s="50" t="s">
        <v>311</v>
      </c>
      <c r="Q286" s="50" t="s">
        <v>311</v>
      </c>
    </row>
    <row r="287" spans="2:17" ht="14.25" customHeight="1">
      <c r="C287" s="138" t="s">
        <v>561</v>
      </c>
      <c r="D287" s="139"/>
      <c r="E287" s="14" t="s">
        <v>141</v>
      </c>
      <c r="F287" s="18">
        <v>299</v>
      </c>
      <c r="G287" s="37">
        <v>0</v>
      </c>
      <c r="H287" s="18">
        <v>299</v>
      </c>
      <c r="I287" s="50">
        <v>6.65</v>
      </c>
      <c r="J287" s="50">
        <v>5.3</v>
      </c>
      <c r="K287" s="50">
        <v>4.51</v>
      </c>
      <c r="L287" s="50" t="s">
        <v>311</v>
      </c>
      <c r="M287" s="50" t="s">
        <v>311</v>
      </c>
      <c r="N287" s="50" t="s">
        <v>311</v>
      </c>
      <c r="O287" s="50" t="s">
        <v>311</v>
      </c>
      <c r="P287" s="50" t="s">
        <v>311</v>
      </c>
      <c r="Q287" s="50" t="s">
        <v>311</v>
      </c>
    </row>
    <row r="288" spans="2:17" ht="14.25" customHeight="1">
      <c r="C288" s="138" t="s">
        <v>565</v>
      </c>
      <c r="D288" s="139"/>
      <c r="E288" s="14" t="s">
        <v>576</v>
      </c>
      <c r="F288" s="18">
        <v>56</v>
      </c>
      <c r="G288" s="37">
        <v>12.5</v>
      </c>
      <c r="H288" s="18">
        <v>49</v>
      </c>
      <c r="I288" s="50">
        <v>1.7</v>
      </c>
      <c r="J288" s="50">
        <v>1.36</v>
      </c>
      <c r="K288" s="50">
        <v>1.1599999999999999</v>
      </c>
      <c r="L288" s="50" t="s">
        <v>311</v>
      </c>
      <c r="M288" s="50" t="s">
        <v>311</v>
      </c>
      <c r="N288" s="50" t="s">
        <v>311</v>
      </c>
      <c r="O288" s="50" t="s">
        <v>311</v>
      </c>
      <c r="P288" s="50" t="s">
        <v>311</v>
      </c>
      <c r="Q288" s="50" t="s">
        <v>311</v>
      </c>
    </row>
    <row r="289" spans="3:17" ht="14.25" customHeight="1">
      <c r="C289" s="138" t="s">
        <v>587</v>
      </c>
      <c r="D289" s="139"/>
      <c r="E289" s="14" t="s">
        <v>590</v>
      </c>
      <c r="F289" s="18">
        <v>739</v>
      </c>
      <c r="G289" s="37">
        <v>11.37</v>
      </c>
      <c r="H289" s="18">
        <v>655</v>
      </c>
      <c r="I289" s="50">
        <v>22.6</v>
      </c>
      <c r="J289" s="50">
        <v>18.02</v>
      </c>
      <c r="K289" s="50">
        <v>15.29</v>
      </c>
      <c r="L289" s="50" t="s">
        <v>311</v>
      </c>
      <c r="M289" s="50" t="s">
        <v>311</v>
      </c>
      <c r="N289" s="50" t="s">
        <v>311</v>
      </c>
      <c r="O289" s="50" t="s">
        <v>311</v>
      </c>
      <c r="P289" s="50" t="s">
        <v>311</v>
      </c>
      <c r="Q289" s="50" t="s">
        <v>311</v>
      </c>
    </row>
    <row r="290" spans="3:17" ht="14.25" customHeight="1">
      <c r="C290" s="138" t="s">
        <v>588</v>
      </c>
      <c r="D290" s="139"/>
      <c r="E290" s="14" t="s">
        <v>591</v>
      </c>
      <c r="F290" s="18">
        <v>342</v>
      </c>
      <c r="G290" s="37">
        <v>11.7</v>
      </c>
      <c r="H290" s="18">
        <v>302</v>
      </c>
      <c r="I290" s="50">
        <v>10.42</v>
      </c>
      <c r="J290" s="50">
        <v>8.3000000000000007</v>
      </c>
      <c r="K290" s="50">
        <v>7.05</v>
      </c>
      <c r="L290" s="50" t="s">
        <v>311</v>
      </c>
      <c r="M290" s="50" t="s">
        <v>311</v>
      </c>
      <c r="N290" s="50" t="s">
        <v>311</v>
      </c>
      <c r="O290" s="50" t="s">
        <v>311</v>
      </c>
      <c r="P290" s="50" t="s">
        <v>311</v>
      </c>
      <c r="Q290" s="50" t="s">
        <v>311</v>
      </c>
    </row>
    <row r="291" spans="3:17" ht="14.25" customHeight="1">
      <c r="C291" s="138" t="s">
        <v>589</v>
      </c>
      <c r="D291" s="139"/>
      <c r="E291" s="14" t="s">
        <v>592</v>
      </c>
      <c r="F291" s="18">
        <v>284</v>
      </c>
      <c r="G291" s="37">
        <v>11.62</v>
      </c>
      <c r="H291" s="18">
        <v>251</v>
      </c>
      <c r="I291" s="50">
        <v>8.67</v>
      </c>
      <c r="J291" s="50">
        <v>6.92</v>
      </c>
      <c r="K291" s="50">
        <v>5.87</v>
      </c>
      <c r="L291" s="50" t="s">
        <v>311</v>
      </c>
      <c r="M291" s="50" t="s">
        <v>311</v>
      </c>
      <c r="N291" s="50" t="s">
        <v>311</v>
      </c>
      <c r="O291" s="50" t="s">
        <v>311</v>
      </c>
      <c r="P291" s="50" t="s">
        <v>311</v>
      </c>
      <c r="Q291" s="50" t="s">
        <v>311</v>
      </c>
    </row>
    <row r="292" spans="3:17" ht="14.25" customHeight="1">
      <c r="C292" s="140" t="s">
        <v>21</v>
      </c>
      <c r="D292" s="140"/>
      <c r="E292" s="140"/>
      <c r="F292" s="140"/>
      <c r="G292" s="140"/>
      <c r="H292" s="140"/>
      <c r="I292" s="140"/>
      <c r="J292" s="140"/>
      <c r="K292" s="140"/>
    </row>
    <row r="293" spans="3:17" ht="14.25" customHeight="1">
      <c r="C293" s="138" t="s">
        <v>57</v>
      </c>
      <c r="D293" s="139"/>
      <c r="E293" s="14" t="s">
        <v>311</v>
      </c>
      <c r="F293" s="14" t="s">
        <v>311</v>
      </c>
      <c r="G293" s="14" t="s">
        <v>311</v>
      </c>
      <c r="H293" s="14" t="s">
        <v>311</v>
      </c>
      <c r="I293" s="14" t="s">
        <v>311</v>
      </c>
      <c r="J293" s="14" t="s">
        <v>311</v>
      </c>
      <c r="K293" s="14" t="s">
        <v>311</v>
      </c>
      <c r="L293" s="50" t="s">
        <v>311</v>
      </c>
      <c r="M293" s="50" t="s">
        <v>311</v>
      </c>
      <c r="N293" s="50" t="s">
        <v>311</v>
      </c>
      <c r="O293" s="18" t="s">
        <v>311</v>
      </c>
      <c r="P293" s="18" t="s">
        <v>311</v>
      </c>
      <c r="Q293" s="18" t="s">
        <v>311</v>
      </c>
    </row>
    <row r="294" spans="3:17" ht="14.25" customHeight="1">
      <c r="C294" s="140" t="s">
        <v>34</v>
      </c>
      <c r="D294" s="140"/>
      <c r="E294" s="140"/>
      <c r="F294" s="140"/>
      <c r="G294" s="140"/>
      <c r="H294" s="140"/>
      <c r="I294" s="140"/>
      <c r="J294" s="140"/>
      <c r="K294" s="137"/>
    </row>
    <row r="295" spans="3:17" ht="14.25" customHeight="1">
      <c r="C295" s="138" t="s">
        <v>190</v>
      </c>
      <c r="D295" s="139"/>
      <c r="E295" s="14"/>
      <c r="F295" s="18"/>
      <c r="G295" s="37"/>
      <c r="H295" s="18"/>
      <c r="I295" s="18"/>
      <c r="J295" s="18"/>
      <c r="K295" s="18"/>
      <c r="L295" s="18"/>
      <c r="M295" s="18"/>
      <c r="N295" s="18"/>
      <c r="O295" s="18"/>
      <c r="P295" s="18"/>
      <c r="Q295" s="18"/>
    </row>
    <row r="296" spans="3:17" ht="14.25" customHeight="1">
      <c r="C296" s="3" t="s">
        <v>16</v>
      </c>
      <c r="F296" s="19"/>
      <c r="G296" s="38"/>
      <c r="H296" s="19"/>
      <c r="I296" s="19"/>
      <c r="J296" s="19"/>
      <c r="K296" s="19"/>
    </row>
    <row r="297" spans="3:17" ht="14.25" customHeight="1">
      <c r="C297" s="142" t="s">
        <v>28</v>
      </c>
      <c r="D297" s="143"/>
      <c r="E297" s="26" t="s">
        <v>311</v>
      </c>
      <c r="F297" s="20" t="s">
        <v>119</v>
      </c>
      <c r="G297" s="39">
        <v>0</v>
      </c>
      <c r="H297" s="21" t="s">
        <v>119</v>
      </c>
      <c r="I297" s="14" t="s">
        <v>311</v>
      </c>
      <c r="J297" s="14" t="s">
        <v>311</v>
      </c>
      <c r="K297" s="14" t="s">
        <v>311</v>
      </c>
      <c r="L297" s="50" t="s">
        <v>311</v>
      </c>
      <c r="M297" s="18" t="s">
        <v>311</v>
      </c>
      <c r="N297" s="18" t="s">
        <v>311</v>
      </c>
      <c r="O297" s="18" t="s">
        <v>311</v>
      </c>
      <c r="P297" s="18" t="s">
        <v>311</v>
      </c>
      <c r="Q297" s="18" t="s">
        <v>311</v>
      </c>
    </row>
    <row r="298" spans="3:17" ht="14.25" customHeight="1">
      <c r="C298" s="142" t="s">
        <v>32</v>
      </c>
      <c r="D298" s="143"/>
      <c r="E298" s="26" t="s">
        <v>311</v>
      </c>
      <c r="F298" s="20">
        <v>300</v>
      </c>
      <c r="G298" s="39">
        <v>0</v>
      </c>
      <c r="H298" s="21">
        <v>300</v>
      </c>
      <c r="I298" s="14" t="s">
        <v>311</v>
      </c>
      <c r="J298" s="14" t="s">
        <v>311</v>
      </c>
      <c r="K298" s="14" t="s">
        <v>311</v>
      </c>
      <c r="L298" s="50" t="s">
        <v>311</v>
      </c>
      <c r="M298" s="18" t="s">
        <v>311</v>
      </c>
      <c r="N298" s="18" t="s">
        <v>311</v>
      </c>
      <c r="O298" s="18" t="s">
        <v>311</v>
      </c>
      <c r="P298" s="18" t="s">
        <v>311</v>
      </c>
      <c r="Q298" s="18" t="s">
        <v>311</v>
      </c>
    </row>
    <row r="299" spans="3:17" ht="14.25" customHeight="1">
      <c r="C299" s="136" t="s">
        <v>40</v>
      </c>
      <c r="D299" s="137"/>
      <c r="E299" s="24" t="s">
        <v>540</v>
      </c>
      <c r="F299" s="24">
        <v>0</v>
      </c>
      <c r="G299" s="40">
        <v>0</v>
      </c>
      <c r="H299" s="24">
        <v>0</v>
      </c>
      <c r="I299" s="24" t="s">
        <v>57</v>
      </c>
      <c r="J299" s="24" t="s">
        <v>57</v>
      </c>
      <c r="K299" s="24" t="s">
        <v>57</v>
      </c>
      <c r="L299" s="24" t="s">
        <v>57</v>
      </c>
      <c r="M299" s="24" t="s">
        <v>57</v>
      </c>
      <c r="N299" s="24" t="s">
        <v>57</v>
      </c>
      <c r="O299" s="24" t="s">
        <v>57</v>
      </c>
      <c r="P299" s="24" t="s">
        <v>57</v>
      </c>
      <c r="Q299" s="24" t="s">
        <v>57</v>
      </c>
    </row>
    <row r="300" spans="3:17" ht="14.25" customHeight="1">
      <c r="C300" s="136" t="s">
        <v>193</v>
      </c>
      <c r="D300" s="137"/>
      <c r="E300" s="24" t="s">
        <v>311</v>
      </c>
      <c r="F300" s="24">
        <v>335</v>
      </c>
      <c r="G300" s="40">
        <v>0</v>
      </c>
      <c r="H300" s="24">
        <v>335</v>
      </c>
      <c r="I300" s="24" t="s">
        <v>57</v>
      </c>
      <c r="J300" s="24" t="s">
        <v>57</v>
      </c>
      <c r="K300" s="24" t="s">
        <v>57</v>
      </c>
      <c r="L300" s="24" t="s">
        <v>57</v>
      </c>
      <c r="M300" s="24" t="s">
        <v>57</v>
      </c>
      <c r="N300" s="24" t="s">
        <v>57</v>
      </c>
      <c r="O300" s="24" t="s">
        <v>57</v>
      </c>
      <c r="P300" s="24" t="s">
        <v>57</v>
      </c>
      <c r="Q300" s="24" t="s">
        <v>57</v>
      </c>
    </row>
    <row r="301" spans="3:17" ht="14.25" customHeight="1">
      <c r="C301" s="136" t="s">
        <v>25</v>
      </c>
      <c r="D301" s="137"/>
      <c r="E301" s="24" t="s">
        <v>311</v>
      </c>
      <c r="F301" s="24" t="s">
        <v>57</v>
      </c>
      <c r="G301" s="24" t="s">
        <v>57</v>
      </c>
      <c r="H301" s="24" t="s">
        <v>57</v>
      </c>
      <c r="I301" s="24" t="s">
        <v>57</v>
      </c>
      <c r="J301" s="24" t="s">
        <v>57</v>
      </c>
      <c r="K301" s="24" t="s">
        <v>57</v>
      </c>
      <c r="L301" s="24" t="s">
        <v>57</v>
      </c>
      <c r="M301" s="24" t="s">
        <v>57</v>
      </c>
      <c r="N301" s="24" t="s">
        <v>57</v>
      </c>
      <c r="O301" s="24" t="s">
        <v>57</v>
      </c>
      <c r="P301" s="24" t="s">
        <v>57</v>
      </c>
      <c r="Q301" s="24" t="s">
        <v>57</v>
      </c>
    </row>
    <row r="302" spans="3:17" ht="14.25" customHeight="1">
      <c r="C302" s="141" t="s">
        <v>47</v>
      </c>
      <c r="D302" s="141"/>
      <c r="E302" s="24"/>
      <c r="F302" s="24"/>
      <c r="G302" s="40"/>
      <c r="H302" s="24"/>
      <c r="I302" s="24"/>
      <c r="J302" s="24"/>
      <c r="K302" s="24"/>
      <c r="L302" s="24"/>
      <c r="M302" s="24"/>
      <c r="N302" s="24"/>
      <c r="O302" s="24"/>
      <c r="P302" s="24"/>
      <c r="Q302" s="24"/>
    </row>
    <row r="303" spans="3:17" ht="14.25" customHeight="1">
      <c r="C303" s="141" t="s">
        <v>33</v>
      </c>
      <c r="D303" s="141"/>
      <c r="E303" s="24" t="s">
        <v>311</v>
      </c>
      <c r="F303" s="24">
        <v>540</v>
      </c>
      <c r="G303" s="40">
        <v>0</v>
      </c>
      <c r="H303" s="24">
        <v>540</v>
      </c>
      <c r="I303" s="24" t="s">
        <v>311</v>
      </c>
      <c r="J303" s="24" t="s">
        <v>311</v>
      </c>
      <c r="K303" s="24" t="s">
        <v>311</v>
      </c>
      <c r="L303" s="24" t="s">
        <v>311</v>
      </c>
      <c r="M303" s="24" t="s">
        <v>311</v>
      </c>
      <c r="N303" s="24" t="s">
        <v>311</v>
      </c>
      <c r="O303" s="24" t="s">
        <v>311</v>
      </c>
      <c r="P303" s="24" t="s">
        <v>311</v>
      </c>
      <c r="Q303" s="24" t="s">
        <v>311</v>
      </c>
    </row>
    <row r="305" spans="2:17" ht="20.100000000000001" customHeight="1">
      <c r="C305" s="4" t="s">
        <v>2</v>
      </c>
      <c r="D305" s="5" t="s">
        <v>54</v>
      </c>
      <c r="E305" s="1"/>
      <c r="G305" s="35"/>
    </row>
    <row r="306" spans="2:17" ht="20.100000000000001" customHeight="1">
      <c r="C306" s="4" t="s">
        <v>5</v>
      </c>
      <c r="D306" s="16" t="s">
        <v>619</v>
      </c>
      <c r="E306" s="115" t="s">
        <v>1673</v>
      </c>
      <c r="G306" s="35"/>
    </row>
    <row r="307" spans="2:17" ht="20.100000000000001" customHeight="1">
      <c r="C307" s="4" t="s">
        <v>7</v>
      </c>
      <c r="D307" s="5">
        <v>55</v>
      </c>
      <c r="E307" s="1"/>
      <c r="G307" s="35"/>
    </row>
    <row r="308" spans="2:17" ht="20.100000000000001" customHeight="1">
      <c r="C308" s="4" t="s">
        <v>12</v>
      </c>
      <c r="D308" s="5">
        <v>55</v>
      </c>
      <c r="E308" s="1"/>
      <c r="G308" s="35"/>
    </row>
    <row r="309" spans="2:17" ht="20.100000000000001" customHeight="1">
      <c r="C309" s="4" t="s">
        <v>13</v>
      </c>
      <c r="D309" s="7" t="s">
        <v>620</v>
      </c>
      <c r="E309" s="1"/>
      <c r="G309" s="35"/>
    </row>
    <row r="310" spans="2:17" ht="20.100000000000001" customHeight="1">
      <c r="C310" s="8" t="s">
        <v>51</v>
      </c>
      <c r="D310" s="32">
        <v>1.2699999999999999E-2</v>
      </c>
      <c r="E310" s="1"/>
      <c r="G310" s="35"/>
    </row>
    <row r="311" spans="2:17" ht="20.100000000000001" customHeight="1">
      <c r="C311" s="8" t="s">
        <v>50</v>
      </c>
      <c r="D311" s="32">
        <v>7.6100000000000001E-2</v>
      </c>
      <c r="E311" s="1"/>
      <c r="G311" s="35"/>
    </row>
    <row r="312" spans="2:17" s="10" customFormat="1" ht="20.100000000000001" customHeight="1">
      <c r="B312" s="9"/>
      <c r="F312" s="147" t="s">
        <v>3</v>
      </c>
      <c r="G312" s="148"/>
      <c r="H312" s="149"/>
      <c r="I312" s="146" t="s">
        <v>4</v>
      </c>
      <c r="J312" s="146"/>
      <c r="K312" s="146"/>
      <c r="L312" s="146" t="s">
        <v>49</v>
      </c>
      <c r="M312" s="146"/>
      <c r="N312" s="146"/>
      <c r="O312" s="146" t="s">
        <v>48</v>
      </c>
      <c r="P312" s="146"/>
      <c r="Q312" s="146"/>
    </row>
    <row r="313" spans="2:17" s="10" customFormat="1" ht="20.100000000000001" customHeight="1">
      <c r="B313" s="9"/>
      <c r="F313" s="147" t="s">
        <v>6</v>
      </c>
      <c r="G313" s="148"/>
      <c r="H313" s="149"/>
      <c r="I313" s="150" t="s">
        <v>26</v>
      </c>
      <c r="J313" s="150"/>
      <c r="K313" s="150"/>
      <c r="L313" s="150" t="s">
        <v>26</v>
      </c>
      <c r="M313" s="150"/>
      <c r="N313" s="150"/>
      <c r="O313" s="150" t="s">
        <v>26</v>
      </c>
      <c r="P313" s="150"/>
      <c r="Q313" s="150"/>
    </row>
    <row r="314" spans="2:17" s="13" customFormat="1" ht="20.100000000000001" customHeight="1">
      <c r="B314" s="11"/>
      <c r="C314" s="151" t="s">
        <v>14</v>
      </c>
      <c r="D314" s="152"/>
      <c r="E314" s="28" t="s">
        <v>17</v>
      </c>
      <c r="F314" s="28" t="s">
        <v>8</v>
      </c>
      <c r="G314" s="36" t="s">
        <v>18</v>
      </c>
      <c r="H314" s="28" t="s">
        <v>19</v>
      </c>
      <c r="I314" s="28" t="s">
        <v>9</v>
      </c>
      <c r="J314" s="28" t="s">
        <v>10</v>
      </c>
      <c r="K314" s="28" t="s">
        <v>11</v>
      </c>
      <c r="L314" s="28" t="s">
        <v>9</v>
      </c>
      <c r="M314" s="28" t="s">
        <v>10</v>
      </c>
      <c r="N314" s="28" t="s">
        <v>11</v>
      </c>
      <c r="O314" s="28" t="s">
        <v>9</v>
      </c>
      <c r="P314" s="28" t="s">
        <v>10</v>
      </c>
      <c r="Q314" s="28" t="s">
        <v>11</v>
      </c>
    </row>
    <row r="315" spans="2:17" ht="57" customHeight="1">
      <c r="C315" s="134" t="s">
        <v>623</v>
      </c>
      <c r="D315" s="135"/>
      <c r="E315" s="14" t="s">
        <v>621</v>
      </c>
      <c r="F315" s="18">
        <v>4184</v>
      </c>
      <c r="G315" s="37">
        <v>5.66</v>
      </c>
      <c r="H315" s="17">
        <v>3947</v>
      </c>
      <c r="I315" s="50">
        <v>121.55</v>
      </c>
      <c r="J315" s="50">
        <v>96.87</v>
      </c>
      <c r="K315" s="50">
        <v>82.22</v>
      </c>
      <c r="L315" s="50" t="s">
        <v>311</v>
      </c>
      <c r="M315" s="50" t="s">
        <v>311</v>
      </c>
      <c r="N315" s="50" t="s">
        <v>311</v>
      </c>
      <c r="O315" s="18" t="s">
        <v>311</v>
      </c>
      <c r="P315" s="18" t="s">
        <v>311</v>
      </c>
      <c r="Q315" s="18" t="s">
        <v>311</v>
      </c>
    </row>
    <row r="316" spans="2:17" s="30" customFormat="1" ht="21" customHeight="1">
      <c r="B316" s="45"/>
      <c r="C316" s="46"/>
      <c r="D316" s="118"/>
      <c r="E316" s="47"/>
      <c r="F316" s="48"/>
      <c r="G316" s="49"/>
      <c r="H316" s="122"/>
      <c r="I316" s="52"/>
      <c r="J316" s="52"/>
      <c r="K316" s="52"/>
      <c r="L316" s="52"/>
      <c r="M316" s="52"/>
      <c r="N316" s="52"/>
      <c r="O316" s="48"/>
      <c r="P316" s="48"/>
      <c r="Q316" s="48"/>
    </row>
    <row r="317" spans="2:17" ht="20.100000000000001" customHeight="1">
      <c r="C317" s="4" t="s">
        <v>2</v>
      </c>
      <c r="D317" s="5" t="s">
        <v>54</v>
      </c>
      <c r="E317" s="1"/>
      <c r="G317" s="35"/>
    </row>
    <row r="318" spans="2:17" ht="20.100000000000001" customHeight="1">
      <c r="C318" s="4" t="s">
        <v>5</v>
      </c>
      <c r="D318" s="16" t="s">
        <v>622</v>
      </c>
      <c r="E318" s="115" t="s">
        <v>1673</v>
      </c>
      <c r="G318" s="35"/>
    </row>
    <row r="319" spans="2:17" ht="20.100000000000001" customHeight="1">
      <c r="C319" s="4" t="s">
        <v>7</v>
      </c>
      <c r="D319" s="5">
        <v>55</v>
      </c>
      <c r="E319" s="1"/>
      <c r="G319" s="35"/>
    </row>
    <row r="320" spans="2:17" ht="20.100000000000001" customHeight="1">
      <c r="C320" s="4" t="s">
        <v>12</v>
      </c>
      <c r="D320" s="5">
        <v>55</v>
      </c>
      <c r="E320" s="1"/>
      <c r="G320" s="35"/>
    </row>
    <row r="321" spans="2:17" ht="20.100000000000001" customHeight="1">
      <c r="C321" s="4" t="s">
        <v>13</v>
      </c>
      <c r="D321" s="7" t="s">
        <v>620</v>
      </c>
      <c r="E321" s="1"/>
      <c r="G321" s="35"/>
    </row>
    <row r="322" spans="2:17" ht="20.100000000000001" customHeight="1">
      <c r="C322" s="8" t="s">
        <v>51</v>
      </c>
      <c r="D322" s="32">
        <v>1.3899999999999999E-2</v>
      </c>
      <c r="E322" s="1"/>
      <c r="G322" s="35"/>
    </row>
    <row r="323" spans="2:17" ht="20.100000000000001" customHeight="1">
      <c r="C323" s="8" t="s">
        <v>50</v>
      </c>
      <c r="D323" s="32">
        <v>7.6700000000000004E-2</v>
      </c>
      <c r="E323" s="1"/>
      <c r="G323" s="35"/>
    </row>
    <row r="324" spans="2:17" s="10" customFormat="1" ht="20.100000000000001" customHeight="1">
      <c r="B324" s="9"/>
      <c r="F324" s="147" t="s">
        <v>3</v>
      </c>
      <c r="G324" s="148"/>
      <c r="H324" s="149"/>
      <c r="I324" s="146" t="s">
        <v>4</v>
      </c>
      <c r="J324" s="146"/>
      <c r="K324" s="146"/>
      <c r="L324" s="146" t="s">
        <v>49</v>
      </c>
      <c r="M324" s="146"/>
      <c r="N324" s="146"/>
      <c r="O324" s="146" t="s">
        <v>48</v>
      </c>
      <c r="P324" s="146"/>
      <c r="Q324" s="146"/>
    </row>
    <row r="325" spans="2:17" s="10" customFormat="1" ht="20.100000000000001" customHeight="1">
      <c r="B325" s="9"/>
      <c r="F325" s="147" t="s">
        <v>6</v>
      </c>
      <c r="G325" s="148"/>
      <c r="H325" s="149"/>
      <c r="I325" s="150" t="s">
        <v>26</v>
      </c>
      <c r="J325" s="150"/>
      <c r="K325" s="150"/>
      <c r="L325" s="150" t="s">
        <v>26</v>
      </c>
      <c r="M325" s="150"/>
      <c r="N325" s="150"/>
      <c r="O325" s="150" t="s">
        <v>26</v>
      </c>
      <c r="P325" s="150"/>
      <c r="Q325" s="150"/>
    </row>
    <row r="326" spans="2:17" s="13" customFormat="1" ht="20.100000000000001" customHeight="1">
      <c r="B326" s="11"/>
      <c r="C326" s="151" t="s">
        <v>14</v>
      </c>
      <c r="D326" s="152"/>
      <c r="E326" s="28" t="s">
        <v>17</v>
      </c>
      <c r="F326" s="28" t="s">
        <v>8</v>
      </c>
      <c r="G326" s="36" t="s">
        <v>18</v>
      </c>
      <c r="H326" s="28" t="s">
        <v>19</v>
      </c>
      <c r="I326" s="28" t="s">
        <v>9</v>
      </c>
      <c r="J326" s="28" t="s">
        <v>10</v>
      </c>
      <c r="K326" s="28" t="s">
        <v>11</v>
      </c>
      <c r="L326" s="28" t="s">
        <v>9</v>
      </c>
      <c r="M326" s="28" t="s">
        <v>10</v>
      </c>
      <c r="N326" s="28" t="s">
        <v>11</v>
      </c>
      <c r="O326" s="28" t="s">
        <v>9</v>
      </c>
      <c r="P326" s="28" t="s">
        <v>10</v>
      </c>
      <c r="Q326" s="28" t="s">
        <v>11</v>
      </c>
    </row>
    <row r="327" spans="2:17" ht="67.5" customHeight="1">
      <c r="C327" s="134" t="s">
        <v>624</v>
      </c>
      <c r="D327" s="135"/>
      <c r="E327" s="14" t="s">
        <v>622</v>
      </c>
      <c r="F327" s="18">
        <v>4184</v>
      </c>
      <c r="G327" s="37">
        <v>5.66</v>
      </c>
      <c r="H327" s="18">
        <v>3947</v>
      </c>
      <c r="I327" s="50">
        <v>121.37</v>
      </c>
      <c r="J327" s="50">
        <v>96.72</v>
      </c>
      <c r="K327" s="50">
        <v>82.11</v>
      </c>
      <c r="L327" s="50" t="s">
        <v>311</v>
      </c>
      <c r="M327" s="50" t="s">
        <v>311</v>
      </c>
      <c r="N327" s="50" t="s">
        <v>311</v>
      </c>
      <c r="O327" s="18" t="s">
        <v>311</v>
      </c>
      <c r="P327" s="18" t="s">
        <v>311</v>
      </c>
      <c r="Q327" s="18" t="s">
        <v>311</v>
      </c>
    </row>
    <row r="328" spans="2:17" ht="20.100000000000001" customHeight="1">
      <c r="B328" s="15"/>
      <c r="C328" s="153" t="s">
        <v>625</v>
      </c>
      <c r="D328" s="153"/>
      <c r="E328" s="153"/>
      <c r="F328" s="153"/>
      <c r="G328" s="153"/>
      <c r="H328" s="153"/>
      <c r="I328" s="153"/>
      <c r="J328" s="153"/>
      <c r="K328" s="153"/>
    </row>
    <row r="329" spans="2:17" ht="20.100000000000001" customHeight="1">
      <c r="C329" s="144" t="s">
        <v>70</v>
      </c>
      <c r="D329" s="145"/>
      <c r="E329" s="14"/>
      <c r="F329" s="18"/>
      <c r="G329" s="37"/>
      <c r="H329" s="18"/>
      <c r="I329" s="18"/>
      <c r="J329" s="18"/>
      <c r="K329" s="18"/>
      <c r="L329" s="18"/>
      <c r="M329" s="18"/>
      <c r="N329" s="18"/>
      <c r="O329" s="18"/>
      <c r="P329" s="18"/>
      <c r="Q329" s="18"/>
    </row>
    <row r="330" spans="2:17" ht="20.100000000000001" customHeight="1">
      <c r="C330" s="138" t="s">
        <v>546</v>
      </c>
      <c r="D330" s="139"/>
      <c r="E330" s="14" t="s">
        <v>549</v>
      </c>
      <c r="F330" s="18">
        <v>150</v>
      </c>
      <c r="G330" s="37">
        <v>11.31</v>
      </c>
      <c r="H330" s="18">
        <v>150</v>
      </c>
      <c r="I330" s="50">
        <v>2.48</v>
      </c>
      <c r="J330" s="50">
        <v>1.97</v>
      </c>
      <c r="K330" s="50">
        <v>1.67</v>
      </c>
      <c r="L330" s="50" t="s">
        <v>311</v>
      </c>
      <c r="M330" s="50" t="s">
        <v>311</v>
      </c>
      <c r="N330" s="50" t="s">
        <v>311</v>
      </c>
      <c r="O330" s="50" t="s">
        <v>311</v>
      </c>
      <c r="P330" s="50" t="s">
        <v>311</v>
      </c>
      <c r="Q330" s="50" t="s">
        <v>311</v>
      </c>
    </row>
    <row r="331" spans="2:17" ht="20.100000000000001" customHeight="1">
      <c r="C331" s="144" t="s">
        <v>76</v>
      </c>
      <c r="D331" s="145"/>
      <c r="E331" s="14"/>
      <c r="F331" s="18"/>
      <c r="G331" s="37"/>
      <c r="H331" s="18"/>
      <c r="I331" s="50"/>
      <c r="J331" s="50"/>
      <c r="K331" s="50"/>
      <c r="L331" s="50"/>
      <c r="M331" s="50"/>
      <c r="N331" s="50"/>
      <c r="O331" s="50"/>
      <c r="P331" s="50"/>
      <c r="Q331" s="50"/>
    </row>
    <row r="332" spans="2:17" ht="20.100000000000001" customHeight="1">
      <c r="C332" s="154" t="s">
        <v>556</v>
      </c>
      <c r="D332" s="155"/>
      <c r="E332" s="14" t="s">
        <v>567</v>
      </c>
      <c r="F332" s="18">
        <v>299</v>
      </c>
      <c r="G332" s="37">
        <v>16.05</v>
      </c>
      <c r="H332" s="18">
        <v>251</v>
      </c>
      <c r="I332" s="50">
        <v>12.67</v>
      </c>
      <c r="J332" s="50">
        <v>10.92</v>
      </c>
      <c r="K332" s="50">
        <v>9.8699999999999992</v>
      </c>
      <c r="L332" s="50" t="s">
        <v>311</v>
      </c>
      <c r="M332" s="50" t="s">
        <v>311</v>
      </c>
      <c r="N332" s="50" t="s">
        <v>311</v>
      </c>
      <c r="O332" s="50" t="s">
        <v>311</v>
      </c>
      <c r="P332" s="50" t="s">
        <v>311</v>
      </c>
      <c r="Q332" s="50" t="s">
        <v>311</v>
      </c>
    </row>
    <row r="333" spans="2:17" ht="14.25" customHeight="1">
      <c r="C333" s="154" t="s">
        <v>557</v>
      </c>
      <c r="D333" s="155"/>
      <c r="E333" s="14" t="s">
        <v>568</v>
      </c>
      <c r="F333" s="18">
        <v>158</v>
      </c>
      <c r="G333" s="37">
        <v>11.39</v>
      </c>
      <c r="H333" s="18">
        <v>140</v>
      </c>
      <c r="I333" s="50">
        <v>4.8499999999999996</v>
      </c>
      <c r="J333" s="50">
        <v>3.86</v>
      </c>
      <c r="K333" s="50">
        <v>3.28</v>
      </c>
      <c r="L333" s="50" t="s">
        <v>311</v>
      </c>
      <c r="M333" s="50" t="s">
        <v>311</v>
      </c>
      <c r="N333" s="50" t="s">
        <v>311</v>
      </c>
      <c r="O333" s="50" t="s">
        <v>311</v>
      </c>
      <c r="P333" s="50" t="s">
        <v>311</v>
      </c>
      <c r="Q333" s="50" t="s">
        <v>311</v>
      </c>
    </row>
    <row r="334" spans="2:17" ht="14.25" customHeight="1">
      <c r="C334" s="138" t="s">
        <v>607</v>
      </c>
      <c r="D334" s="139"/>
      <c r="E334" s="14" t="s">
        <v>609</v>
      </c>
      <c r="F334" s="18">
        <v>343</v>
      </c>
      <c r="G334" s="37">
        <v>11.95</v>
      </c>
      <c r="H334" s="18">
        <v>302</v>
      </c>
      <c r="I334" s="50">
        <v>10.42</v>
      </c>
      <c r="J334" s="50">
        <v>8.3000000000000007</v>
      </c>
      <c r="K334" s="50">
        <v>7.05</v>
      </c>
      <c r="L334" s="50" t="s">
        <v>311</v>
      </c>
      <c r="M334" s="50" t="s">
        <v>311</v>
      </c>
      <c r="N334" s="50" t="s">
        <v>311</v>
      </c>
      <c r="O334" s="50" t="s">
        <v>311</v>
      </c>
      <c r="P334" s="50" t="s">
        <v>311</v>
      </c>
      <c r="Q334" s="50" t="s">
        <v>311</v>
      </c>
    </row>
    <row r="335" spans="2:17" ht="14.25" customHeight="1">
      <c r="C335" s="138" t="s">
        <v>558</v>
      </c>
      <c r="D335" s="139"/>
      <c r="E335" s="14" t="s">
        <v>570</v>
      </c>
      <c r="F335" s="18">
        <v>374</v>
      </c>
      <c r="G335" s="37">
        <v>5.88</v>
      </c>
      <c r="H335" s="18">
        <v>352</v>
      </c>
      <c r="I335" s="50">
        <v>12.16</v>
      </c>
      <c r="J335" s="50">
        <v>9.69</v>
      </c>
      <c r="K335" s="50">
        <v>8.2200000000000006</v>
      </c>
      <c r="L335" s="50" t="s">
        <v>311</v>
      </c>
      <c r="M335" s="50" t="s">
        <v>311</v>
      </c>
      <c r="N335" s="50" t="s">
        <v>311</v>
      </c>
      <c r="O335" s="50" t="s">
        <v>311</v>
      </c>
      <c r="P335" s="50" t="s">
        <v>311</v>
      </c>
      <c r="Q335" s="50" t="s">
        <v>311</v>
      </c>
    </row>
    <row r="336" spans="2:17" ht="14.25" customHeight="1">
      <c r="C336" s="138" t="s">
        <v>81</v>
      </c>
      <c r="D336" s="139"/>
      <c r="E336" s="14" t="s">
        <v>610</v>
      </c>
      <c r="F336" s="18">
        <v>579</v>
      </c>
      <c r="G336" s="37">
        <v>16.41</v>
      </c>
      <c r="H336" s="18">
        <v>484</v>
      </c>
      <c r="I336" s="50">
        <v>17.64</v>
      </c>
      <c r="J336" s="50">
        <v>14.47</v>
      </c>
      <c r="K336" s="50">
        <v>12.58</v>
      </c>
      <c r="L336" s="50" t="s">
        <v>311</v>
      </c>
      <c r="M336" s="50" t="s">
        <v>311</v>
      </c>
      <c r="N336" s="50" t="s">
        <v>311</v>
      </c>
      <c r="O336" s="50" t="s">
        <v>311</v>
      </c>
      <c r="P336" s="50" t="s">
        <v>311</v>
      </c>
      <c r="Q336" s="50" t="s">
        <v>311</v>
      </c>
    </row>
    <row r="337" spans="3:17" ht="14.25" customHeight="1">
      <c r="C337" s="154" t="s">
        <v>608</v>
      </c>
      <c r="D337" s="155"/>
      <c r="E337" s="14" t="s">
        <v>611</v>
      </c>
      <c r="F337" s="18">
        <v>345</v>
      </c>
      <c r="G337" s="37">
        <v>12.46</v>
      </c>
      <c r="H337" s="18">
        <v>302</v>
      </c>
      <c r="I337" s="50">
        <v>10.42</v>
      </c>
      <c r="J337" s="50">
        <v>8.3000000000000007</v>
      </c>
      <c r="K337" s="50">
        <v>7.05</v>
      </c>
      <c r="L337" s="50" t="s">
        <v>311</v>
      </c>
      <c r="M337" s="50" t="s">
        <v>311</v>
      </c>
      <c r="N337" s="50" t="s">
        <v>311</v>
      </c>
      <c r="O337" s="50" t="s">
        <v>311</v>
      </c>
      <c r="P337" s="50" t="s">
        <v>311</v>
      </c>
      <c r="Q337" s="50" t="s">
        <v>311</v>
      </c>
    </row>
    <row r="338" spans="3:17" ht="14.25" customHeight="1">
      <c r="C338" s="138" t="s">
        <v>559</v>
      </c>
      <c r="D338" s="139"/>
      <c r="E338" s="14" t="s">
        <v>571</v>
      </c>
      <c r="F338" s="18">
        <v>219</v>
      </c>
      <c r="G338" s="37">
        <v>0</v>
      </c>
      <c r="H338" s="18">
        <v>219</v>
      </c>
      <c r="I338" s="50">
        <v>7.63</v>
      </c>
      <c r="J338" s="50">
        <v>6.08</v>
      </c>
      <c r="K338" s="50">
        <v>5.17</v>
      </c>
      <c r="L338" s="50" t="s">
        <v>311</v>
      </c>
      <c r="M338" s="50" t="s">
        <v>311</v>
      </c>
      <c r="N338" s="50" t="s">
        <v>311</v>
      </c>
      <c r="O338" s="50" t="s">
        <v>311</v>
      </c>
      <c r="P338" s="50" t="s">
        <v>311</v>
      </c>
      <c r="Q338" s="50" t="s">
        <v>311</v>
      </c>
    </row>
    <row r="339" spans="3:17" ht="14.25" customHeight="1">
      <c r="C339" s="138" t="s">
        <v>560</v>
      </c>
      <c r="D339" s="139"/>
      <c r="E339" s="14" t="s">
        <v>572</v>
      </c>
      <c r="F339" s="18">
        <v>343</v>
      </c>
      <c r="G339" s="37">
        <v>11.95</v>
      </c>
      <c r="H339" s="18">
        <v>302</v>
      </c>
      <c r="I339" s="50">
        <v>10.42</v>
      </c>
      <c r="J339" s="50">
        <v>8.3000000000000007</v>
      </c>
      <c r="K339" s="50">
        <v>7.05</v>
      </c>
      <c r="L339" s="50" t="s">
        <v>311</v>
      </c>
      <c r="M339" s="50" t="s">
        <v>311</v>
      </c>
      <c r="N339" s="50" t="s">
        <v>311</v>
      </c>
      <c r="O339" s="50" t="s">
        <v>311</v>
      </c>
      <c r="P339" s="50" t="s">
        <v>311</v>
      </c>
      <c r="Q339" s="50" t="s">
        <v>311</v>
      </c>
    </row>
    <row r="340" spans="3:17" ht="14.25" customHeight="1">
      <c r="C340" s="138" t="s">
        <v>561</v>
      </c>
      <c r="D340" s="139"/>
      <c r="E340" s="14" t="s">
        <v>141</v>
      </c>
      <c r="F340" s="18">
        <v>299</v>
      </c>
      <c r="G340" s="37">
        <v>0</v>
      </c>
      <c r="H340" s="18">
        <v>299</v>
      </c>
      <c r="I340" s="50">
        <v>6.65</v>
      </c>
      <c r="J340" s="50">
        <v>5.3</v>
      </c>
      <c r="K340" s="50">
        <v>4.51</v>
      </c>
      <c r="L340" s="50" t="s">
        <v>311</v>
      </c>
      <c r="M340" s="50" t="s">
        <v>311</v>
      </c>
      <c r="N340" s="50" t="s">
        <v>311</v>
      </c>
      <c r="O340" s="50" t="s">
        <v>311</v>
      </c>
      <c r="P340" s="50" t="s">
        <v>311</v>
      </c>
      <c r="Q340" s="50" t="s">
        <v>311</v>
      </c>
    </row>
    <row r="341" spans="3:17" ht="14.25" customHeight="1">
      <c r="C341" s="138" t="s">
        <v>565</v>
      </c>
      <c r="D341" s="139"/>
      <c r="E341" s="14" t="s">
        <v>576</v>
      </c>
      <c r="F341" s="18">
        <v>56</v>
      </c>
      <c r="G341" s="37">
        <v>12.5</v>
      </c>
      <c r="H341" s="18">
        <v>49</v>
      </c>
      <c r="I341" s="50">
        <v>1.7</v>
      </c>
      <c r="J341" s="50">
        <v>1.36</v>
      </c>
      <c r="K341" s="50">
        <v>1.1599999999999999</v>
      </c>
      <c r="L341" s="50" t="s">
        <v>311</v>
      </c>
      <c r="M341" s="50" t="s">
        <v>311</v>
      </c>
      <c r="N341" s="50" t="s">
        <v>311</v>
      </c>
      <c r="O341" s="50" t="s">
        <v>311</v>
      </c>
      <c r="P341" s="50" t="s">
        <v>311</v>
      </c>
      <c r="Q341" s="50" t="s">
        <v>311</v>
      </c>
    </row>
    <row r="342" spans="3:17" ht="20.100000000000001" customHeight="1">
      <c r="C342" s="140" t="s">
        <v>21</v>
      </c>
      <c r="D342" s="140"/>
      <c r="E342" s="140"/>
      <c r="F342" s="140"/>
      <c r="G342" s="140"/>
      <c r="H342" s="140"/>
      <c r="I342" s="140"/>
      <c r="J342" s="140"/>
      <c r="K342" s="140"/>
    </row>
    <row r="343" spans="3:17" ht="20.100000000000001" customHeight="1">
      <c r="C343" s="138" t="s">
        <v>88</v>
      </c>
      <c r="D343" s="139"/>
      <c r="E343" s="14" t="s">
        <v>311</v>
      </c>
      <c r="F343" s="14" t="s">
        <v>311</v>
      </c>
      <c r="G343" s="14" t="s">
        <v>311</v>
      </c>
      <c r="H343" s="14" t="s">
        <v>311</v>
      </c>
      <c r="I343" s="14" t="s">
        <v>311</v>
      </c>
      <c r="J343" s="14" t="s">
        <v>311</v>
      </c>
      <c r="K343" s="14" t="s">
        <v>311</v>
      </c>
      <c r="L343" s="14" t="s">
        <v>311</v>
      </c>
      <c r="M343" s="14" t="s">
        <v>311</v>
      </c>
      <c r="N343" s="14" t="s">
        <v>311</v>
      </c>
      <c r="O343" s="14" t="s">
        <v>311</v>
      </c>
      <c r="P343" s="14" t="s">
        <v>311</v>
      </c>
      <c r="Q343" s="14" t="s">
        <v>311</v>
      </c>
    </row>
    <row r="344" spans="3:17" ht="20.100000000000001" customHeight="1">
      <c r="C344" s="140" t="s">
        <v>34</v>
      </c>
      <c r="D344" s="140"/>
      <c r="E344" s="140"/>
      <c r="F344" s="140"/>
      <c r="G344" s="140"/>
      <c r="H344" s="140"/>
      <c r="I344" s="140"/>
      <c r="J344" s="140"/>
      <c r="K344" s="137"/>
    </row>
    <row r="345" spans="3:17" ht="20.100000000000001" customHeight="1">
      <c r="C345" s="138" t="s">
        <v>190</v>
      </c>
      <c r="D345" s="139"/>
      <c r="E345" s="14" t="s">
        <v>311</v>
      </c>
      <c r="F345" s="14" t="s">
        <v>311</v>
      </c>
      <c r="G345" s="14" t="s">
        <v>311</v>
      </c>
      <c r="H345" s="14" t="s">
        <v>311</v>
      </c>
      <c r="I345" s="14" t="s">
        <v>311</v>
      </c>
      <c r="J345" s="14" t="s">
        <v>311</v>
      </c>
      <c r="K345" s="14" t="s">
        <v>311</v>
      </c>
      <c r="L345" s="14" t="s">
        <v>311</v>
      </c>
      <c r="M345" s="14" t="s">
        <v>311</v>
      </c>
      <c r="N345" s="14" t="s">
        <v>311</v>
      </c>
      <c r="O345" s="14" t="s">
        <v>311</v>
      </c>
      <c r="P345" s="14" t="s">
        <v>311</v>
      </c>
      <c r="Q345" s="14" t="s">
        <v>311</v>
      </c>
    </row>
    <row r="346" spans="3:17" ht="20.100000000000001" customHeight="1">
      <c r="C346" s="3" t="s">
        <v>16</v>
      </c>
      <c r="F346" s="19"/>
      <c r="G346" s="38"/>
      <c r="H346" s="19"/>
      <c r="I346" s="19"/>
      <c r="J346" s="19"/>
      <c r="K346" s="19"/>
    </row>
    <row r="347" spans="3:17" ht="20.100000000000001" customHeight="1">
      <c r="C347" s="142" t="s">
        <v>28</v>
      </c>
      <c r="D347" s="143"/>
      <c r="E347" s="26" t="s">
        <v>311</v>
      </c>
      <c r="F347" s="20" t="s">
        <v>119</v>
      </c>
      <c r="G347" s="39">
        <v>0</v>
      </c>
      <c r="H347" s="21" t="s">
        <v>119</v>
      </c>
      <c r="I347" s="14" t="s">
        <v>311</v>
      </c>
      <c r="J347" s="14" t="s">
        <v>311</v>
      </c>
      <c r="K347" s="14" t="s">
        <v>311</v>
      </c>
      <c r="L347" s="14" t="s">
        <v>311</v>
      </c>
      <c r="M347" s="14" t="s">
        <v>311</v>
      </c>
      <c r="N347" s="14" t="s">
        <v>311</v>
      </c>
      <c r="O347" s="14" t="s">
        <v>311</v>
      </c>
      <c r="P347" s="14" t="s">
        <v>311</v>
      </c>
      <c r="Q347" s="14" t="s">
        <v>311</v>
      </c>
    </row>
    <row r="348" spans="3:17" ht="20.100000000000001" customHeight="1">
      <c r="C348" s="142" t="s">
        <v>32</v>
      </c>
      <c r="D348" s="143"/>
      <c r="E348" s="26" t="s">
        <v>311</v>
      </c>
      <c r="F348" s="20">
        <v>300</v>
      </c>
      <c r="G348" s="39">
        <v>0</v>
      </c>
      <c r="H348" s="21">
        <v>300</v>
      </c>
      <c r="I348" s="14" t="s">
        <v>311</v>
      </c>
      <c r="J348" s="14" t="s">
        <v>311</v>
      </c>
      <c r="K348" s="14" t="s">
        <v>311</v>
      </c>
      <c r="L348" s="14" t="s">
        <v>311</v>
      </c>
      <c r="M348" s="14" t="s">
        <v>311</v>
      </c>
      <c r="N348" s="14" t="s">
        <v>311</v>
      </c>
      <c r="O348" s="14" t="s">
        <v>311</v>
      </c>
      <c r="P348" s="14" t="s">
        <v>311</v>
      </c>
      <c r="Q348" s="14" t="s">
        <v>311</v>
      </c>
    </row>
    <row r="349" spans="3:17" ht="20.100000000000001" customHeight="1">
      <c r="C349" s="136" t="s">
        <v>56</v>
      </c>
      <c r="D349" s="137"/>
      <c r="E349" s="24" t="s">
        <v>540</v>
      </c>
      <c r="F349" s="24">
        <v>0</v>
      </c>
      <c r="G349" s="40">
        <v>0</v>
      </c>
      <c r="H349" s="24">
        <v>0</v>
      </c>
      <c r="I349" s="24" t="s">
        <v>57</v>
      </c>
      <c r="J349" s="24" t="s">
        <v>57</v>
      </c>
      <c r="K349" s="24" t="s">
        <v>57</v>
      </c>
      <c r="L349" s="24" t="s">
        <v>57</v>
      </c>
      <c r="M349" s="24" t="s">
        <v>57</v>
      </c>
      <c r="N349" s="24" t="s">
        <v>57</v>
      </c>
      <c r="O349" s="24" t="s">
        <v>57</v>
      </c>
      <c r="P349" s="24" t="s">
        <v>57</v>
      </c>
      <c r="Q349" s="24" t="s">
        <v>57</v>
      </c>
    </row>
    <row r="350" spans="3:17" ht="20.100000000000001" customHeight="1">
      <c r="C350" s="136" t="s">
        <v>193</v>
      </c>
      <c r="D350" s="137"/>
      <c r="E350" s="24" t="s">
        <v>311</v>
      </c>
      <c r="F350" s="24">
        <v>360</v>
      </c>
      <c r="G350" s="40">
        <v>0</v>
      </c>
      <c r="H350" s="24">
        <v>360</v>
      </c>
      <c r="I350" s="24" t="s">
        <v>57</v>
      </c>
      <c r="J350" s="24" t="s">
        <v>57</v>
      </c>
      <c r="K350" s="24" t="s">
        <v>57</v>
      </c>
      <c r="L350" s="24" t="s">
        <v>57</v>
      </c>
      <c r="M350" s="24" t="s">
        <v>57</v>
      </c>
      <c r="N350" s="24" t="s">
        <v>57</v>
      </c>
      <c r="O350" s="24" t="s">
        <v>57</v>
      </c>
      <c r="P350" s="24" t="s">
        <v>57</v>
      </c>
      <c r="Q350" s="24" t="s">
        <v>57</v>
      </c>
    </row>
    <row r="351" spans="3:17" ht="20.100000000000001" customHeight="1">
      <c r="C351" s="136" t="s">
        <v>25</v>
      </c>
      <c r="D351" s="137"/>
      <c r="E351" s="24" t="s">
        <v>311</v>
      </c>
      <c r="F351" s="24" t="s">
        <v>57</v>
      </c>
      <c r="G351" s="40" t="s">
        <v>57</v>
      </c>
      <c r="H351" s="24" t="s">
        <v>57</v>
      </c>
      <c r="I351" s="24" t="s">
        <v>57</v>
      </c>
      <c r="J351" s="24" t="s">
        <v>57</v>
      </c>
      <c r="K351" s="24" t="s">
        <v>57</v>
      </c>
      <c r="L351" s="24" t="s">
        <v>57</v>
      </c>
      <c r="M351" s="24" t="s">
        <v>57</v>
      </c>
      <c r="N351" s="24" t="s">
        <v>57</v>
      </c>
      <c r="O351" s="24" t="s">
        <v>57</v>
      </c>
      <c r="P351" s="24" t="s">
        <v>57</v>
      </c>
      <c r="Q351" s="24" t="s">
        <v>57</v>
      </c>
    </row>
    <row r="352" spans="3:17" ht="20.100000000000001" customHeight="1">
      <c r="C352" s="141" t="s">
        <v>47</v>
      </c>
      <c r="D352" s="141"/>
      <c r="E352" s="24"/>
      <c r="F352" s="24"/>
      <c r="G352" s="40"/>
      <c r="H352" s="24"/>
      <c r="I352" s="24"/>
      <c r="J352" s="24"/>
      <c r="K352" s="24"/>
      <c r="L352" s="24"/>
      <c r="M352" s="24"/>
      <c r="N352" s="24"/>
      <c r="O352" s="24"/>
      <c r="P352" s="24"/>
      <c r="Q352" s="24"/>
    </row>
    <row r="353" spans="2:17" ht="20.100000000000001" customHeight="1">
      <c r="C353" s="141" t="s">
        <v>33</v>
      </c>
      <c r="D353" s="141"/>
      <c r="E353" s="24" t="s">
        <v>311</v>
      </c>
      <c r="F353" s="24">
        <v>500</v>
      </c>
      <c r="G353" s="40">
        <v>0</v>
      </c>
      <c r="H353" s="24">
        <v>500</v>
      </c>
      <c r="I353" s="24" t="s">
        <v>311</v>
      </c>
      <c r="J353" s="24" t="s">
        <v>311</v>
      </c>
      <c r="K353" s="24" t="s">
        <v>311</v>
      </c>
      <c r="L353" s="24" t="s">
        <v>311</v>
      </c>
      <c r="M353" s="24" t="s">
        <v>311</v>
      </c>
      <c r="N353" s="24" t="s">
        <v>311</v>
      </c>
      <c r="O353" s="24" t="s">
        <v>311</v>
      </c>
      <c r="P353" s="24" t="s">
        <v>311</v>
      </c>
      <c r="Q353" s="24" t="s">
        <v>311</v>
      </c>
    </row>
    <row r="354" spans="2:17" ht="20.100000000000001" customHeight="1">
      <c r="C354" s="123"/>
      <c r="D354" s="123"/>
      <c r="E354" s="1"/>
      <c r="F354" s="1"/>
      <c r="G354" s="41"/>
      <c r="H354" s="1"/>
      <c r="I354" s="1"/>
      <c r="J354" s="1"/>
      <c r="K354" s="1"/>
      <c r="L354" s="1"/>
      <c r="M354" s="1"/>
      <c r="N354" s="1"/>
      <c r="O354" s="1"/>
      <c r="P354" s="1"/>
      <c r="Q354" s="1"/>
    </row>
    <row r="356" spans="2:17" ht="14.25" customHeight="1">
      <c r="C356" s="4" t="s">
        <v>2</v>
      </c>
      <c r="D356" s="5" t="s">
        <v>54</v>
      </c>
      <c r="E356" s="1"/>
      <c r="G356" s="35"/>
    </row>
    <row r="357" spans="2:17" ht="14.25" customHeight="1">
      <c r="C357" s="4" t="s">
        <v>5</v>
      </c>
      <c r="D357" s="16" t="s">
        <v>626</v>
      </c>
      <c r="E357" s="1"/>
      <c r="G357" s="35"/>
    </row>
    <row r="358" spans="2:17" ht="14.25" customHeight="1">
      <c r="C358" s="4" t="s">
        <v>7</v>
      </c>
      <c r="D358" s="5">
        <v>65</v>
      </c>
      <c r="E358" s="1"/>
      <c r="G358" s="35"/>
    </row>
    <row r="359" spans="2:17" ht="14.25" customHeight="1">
      <c r="C359" s="4" t="s">
        <v>12</v>
      </c>
      <c r="D359" s="5" t="s">
        <v>311</v>
      </c>
      <c r="E359" s="1"/>
      <c r="G359" s="35"/>
    </row>
    <row r="360" spans="2:17" ht="14.25" customHeight="1">
      <c r="C360" s="4" t="s">
        <v>13</v>
      </c>
      <c r="D360" s="7" t="s">
        <v>594</v>
      </c>
      <c r="E360" s="1"/>
      <c r="G360" s="35"/>
    </row>
    <row r="361" spans="2:17" ht="14.25" customHeight="1">
      <c r="C361" s="8" t="s">
        <v>51</v>
      </c>
      <c r="D361" s="32">
        <v>1.0200000000000001E-2</v>
      </c>
      <c r="E361" s="1"/>
      <c r="G361" s="35"/>
    </row>
    <row r="362" spans="2:17" ht="14.25" customHeight="1">
      <c r="C362" s="8" t="s">
        <v>50</v>
      </c>
      <c r="D362" s="32" t="s">
        <v>311</v>
      </c>
      <c r="E362" s="1"/>
      <c r="G362" s="35"/>
    </row>
    <row r="363" spans="2:17" s="10" customFormat="1" ht="14.25" customHeight="1">
      <c r="B363" s="9"/>
      <c r="F363" s="147" t="s">
        <v>3</v>
      </c>
      <c r="G363" s="148"/>
      <c r="H363" s="149"/>
      <c r="I363" s="146" t="s">
        <v>4</v>
      </c>
      <c r="J363" s="146"/>
      <c r="K363" s="146"/>
      <c r="L363" s="146" t="s">
        <v>49</v>
      </c>
      <c r="M363" s="146"/>
      <c r="N363" s="146"/>
      <c r="O363" s="146" t="s">
        <v>48</v>
      </c>
      <c r="P363" s="146"/>
      <c r="Q363" s="146"/>
    </row>
    <row r="364" spans="2:17" s="10" customFormat="1" ht="14.25" customHeight="1">
      <c r="B364" s="9"/>
      <c r="F364" s="147" t="s">
        <v>6</v>
      </c>
      <c r="G364" s="148"/>
      <c r="H364" s="149"/>
      <c r="I364" s="150" t="s">
        <v>26</v>
      </c>
      <c r="J364" s="150"/>
      <c r="K364" s="150"/>
      <c r="L364" s="150" t="s">
        <v>26</v>
      </c>
      <c r="M364" s="150"/>
      <c r="N364" s="150"/>
      <c r="O364" s="150" t="s">
        <v>26</v>
      </c>
      <c r="P364" s="150"/>
      <c r="Q364" s="150"/>
    </row>
    <row r="365" spans="2:17" s="13" customFormat="1" ht="14.25" customHeight="1">
      <c r="B365" s="11"/>
      <c r="C365" s="151" t="s">
        <v>14</v>
      </c>
      <c r="D365" s="152"/>
      <c r="E365" s="28" t="s">
        <v>17</v>
      </c>
      <c r="F365" s="28" t="s">
        <v>8</v>
      </c>
      <c r="G365" s="36" t="s">
        <v>18</v>
      </c>
      <c r="H365" s="28" t="s">
        <v>19</v>
      </c>
      <c r="I365" s="28" t="s">
        <v>9</v>
      </c>
      <c r="J365" s="28" t="s">
        <v>10</v>
      </c>
      <c r="K365" s="28" t="s">
        <v>11</v>
      </c>
      <c r="L365" s="28" t="s">
        <v>9</v>
      </c>
      <c r="M365" s="28" t="s">
        <v>10</v>
      </c>
      <c r="N365" s="28" t="s">
        <v>11</v>
      </c>
      <c r="O365" s="28" t="s">
        <v>9</v>
      </c>
      <c r="P365" s="28" t="s">
        <v>10</v>
      </c>
      <c r="Q365" s="28" t="s">
        <v>11</v>
      </c>
    </row>
    <row r="366" spans="2:17" ht="53.25" customHeight="1">
      <c r="C366" s="134" t="s">
        <v>627</v>
      </c>
      <c r="D366" s="135"/>
      <c r="E366" s="14" t="s">
        <v>626</v>
      </c>
      <c r="F366" s="18">
        <v>3405</v>
      </c>
      <c r="G366" s="37">
        <v>15</v>
      </c>
      <c r="H366" s="18">
        <v>2883</v>
      </c>
      <c r="I366" s="50">
        <v>97.72</v>
      </c>
      <c r="J366" s="50">
        <v>77.97</v>
      </c>
      <c r="K366" s="50">
        <v>66.260000000000005</v>
      </c>
      <c r="L366" s="50" t="s">
        <v>311</v>
      </c>
      <c r="M366" s="50" t="s">
        <v>311</v>
      </c>
      <c r="N366" s="50" t="s">
        <v>311</v>
      </c>
      <c r="O366" s="50" t="s">
        <v>311</v>
      </c>
      <c r="P366" s="50" t="s">
        <v>311</v>
      </c>
      <c r="Q366" s="50" t="s">
        <v>311</v>
      </c>
    </row>
    <row r="367" spans="2:17" s="30" customFormat="1" ht="23.25" customHeight="1">
      <c r="B367" s="45"/>
      <c r="C367" s="124"/>
      <c r="D367" s="125"/>
      <c r="E367" s="126"/>
      <c r="F367" s="127"/>
      <c r="G367" s="128"/>
      <c r="H367" s="127"/>
      <c r="I367" s="129"/>
      <c r="J367" s="129"/>
      <c r="K367" s="129"/>
      <c r="L367" s="52"/>
      <c r="M367" s="52"/>
      <c r="N367" s="52"/>
      <c r="O367" s="52"/>
      <c r="P367" s="52"/>
      <c r="Q367" s="52"/>
    </row>
    <row r="368" spans="2:17" ht="14.25" customHeight="1">
      <c r="B368" s="15"/>
      <c r="C368" s="153" t="s">
        <v>1681</v>
      </c>
      <c r="D368" s="153"/>
      <c r="E368" s="153"/>
      <c r="F368" s="153"/>
      <c r="G368" s="153"/>
      <c r="H368" s="153"/>
      <c r="I368" s="153"/>
      <c r="J368" s="153"/>
      <c r="K368" s="153"/>
    </row>
    <row r="369" spans="3:17" ht="14.25" customHeight="1">
      <c r="C369" s="154" t="s">
        <v>155</v>
      </c>
      <c r="D369" s="155"/>
      <c r="E369" s="14" t="s">
        <v>156</v>
      </c>
      <c r="F369" s="18">
        <v>99</v>
      </c>
      <c r="G369" s="37">
        <v>0</v>
      </c>
      <c r="H369" s="18">
        <v>99</v>
      </c>
      <c r="I369" s="50">
        <v>3.45</v>
      </c>
      <c r="J369" s="50">
        <v>2.74</v>
      </c>
      <c r="K369" s="50">
        <v>2.33</v>
      </c>
      <c r="L369" s="18"/>
      <c r="M369" s="18"/>
      <c r="N369" s="18"/>
      <c r="O369" s="18"/>
      <c r="P369" s="18"/>
      <c r="Q369" s="18"/>
    </row>
    <row r="370" spans="3:17" ht="14.25" customHeight="1">
      <c r="C370" s="138" t="s">
        <v>630</v>
      </c>
      <c r="D370" s="139"/>
      <c r="E370" s="14" t="s">
        <v>637</v>
      </c>
      <c r="F370" s="18">
        <v>279</v>
      </c>
      <c r="G370" s="37">
        <v>13</v>
      </c>
      <c r="H370" s="18">
        <v>240</v>
      </c>
      <c r="I370" s="50">
        <v>7.63</v>
      </c>
      <c r="J370" s="50">
        <v>6.08</v>
      </c>
      <c r="K370" s="50">
        <v>5.17</v>
      </c>
      <c r="L370" s="50" t="s">
        <v>311</v>
      </c>
      <c r="M370" s="50" t="s">
        <v>311</v>
      </c>
      <c r="N370" s="50" t="s">
        <v>311</v>
      </c>
      <c r="O370" s="50" t="s">
        <v>311</v>
      </c>
      <c r="P370" s="50" t="s">
        <v>311</v>
      </c>
      <c r="Q370" s="50" t="s">
        <v>311</v>
      </c>
    </row>
    <row r="371" spans="3:17" ht="14.25" customHeight="1">
      <c r="C371" s="144" t="s">
        <v>76</v>
      </c>
      <c r="D371" s="145"/>
      <c r="E371" s="14"/>
      <c r="F371" s="18"/>
      <c r="G371" s="37"/>
      <c r="H371" s="18"/>
      <c r="I371" s="50" t="s">
        <v>89</v>
      </c>
      <c r="J371" s="50" t="s">
        <v>89</v>
      </c>
      <c r="K371" s="50" t="s">
        <v>89</v>
      </c>
      <c r="L371" s="50" t="s">
        <v>311</v>
      </c>
      <c r="M371" s="50" t="s">
        <v>311</v>
      </c>
      <c r="N371" s="50" t="s">
        <v>311</v>
      </c>
      <c r="O371" s="50" t="s">
        <v>311</v>
      </c>
      <c r="P371" s="50" t="s">
        <v>311</v>
      </c>
      <c r="Q371" s="50" t="s">
        <v>311</v>
      </c>
    </row>
    <row r="372" spans="3:17" ht="14.25" customHeight="1">
      <c r="C372" s="154" t="s">
        <v>1677</v>
      </c>
      <c r="D372" s="155"/>
      <c r="E372" s="14" t="s">
        <v>1676</v>
      </c>
      <c r="F372" s="18">
        <v>340</v>
      </c>
      <c r="G372" s="37">
        <v>26</v>
      </c>
      <c r="H372" s="18">
        <v>249</v>
      </c>
      <c r="I372" s="50">
        <v>9.14</v>
      </c>
      <c r="J372" s="50">
        <v>7.3</v>
      </c>
      <c r="K372" s="50">
        <v>6.2</v>
      </c>
      <c r="L372" s="50"/>
      <c r="M372" s="50"/>
      <c r="N372" s="50"/>
      <c r="O372" s="50"/>
      <c r="P372" s="50"/>
      <c r="Q372" s="50"/>
    </row>
    <row r="373" spans="3:17" ht="14.25" customHeight="1">
      <c r="C373" s="138" t="s">
        <v>546</v>
      </c>
      <c r="D373" s="139"/>
      <c r="E373" s="14" t="s">
        <v>549</v>
      </c>
      <c r="F373" s="18">
        <v>150</v>
      </c>
      <c r="G373" s="37">
        <v>0</v>
      </c>
      <c r="H373" s="18">
        <v>150</v>
      </c>
      <c r="I373" s="50">
        <v>2.48</v>
      </c>
      <c r="J373" s="50">
        <v>1.97</v>
      </c>
      <c r="K373" s="50">
        <v>1.67</v>
      </c>
      <c r="L373" s="50" t="s">
        <v>311</v>
      </c>
      <c r="M373" s="50" t="s">
        <v>311</v>
      </c>
      <c r="N373" s="50" t="s">
        <v>311</v>
      </c>
      <c r="O373" s="50" t="s">
        <v>311</v>
      </c>
      <c r="P373" s="50" t="s">
        <v>311</v>
      </c>
      <c r="Q373" s="50" t="s">
        <v>311</v>
      </c>
    </row>
    <row r="374" spans="3:17" ht="14.25" customHeight="1">
      <c r="C374" s="154" t="s">
        <v>81</v>
      </c>
      <c r="D374" s="155"/>
      <c r="E374" s="14" t="s">
        <v>610</v>
      </c>
      <c r="F374" s="18">
        <v>579</v>
      </c>
      <c r="G374" s="37">
        <v>17</v>
      </c>
      <c r="H374" s="18">
        <v>479</v>
      </c>
      <c r="I374" s="50">
        <v>17.64</v>
      </c>
      <c r="J374" s="50">
        <v>14.47</v>
      </c>
      <c r="K374" s="50">
        <v>12.58</v>
      </c>
      <c r="L374" s="50" t="s">
        <v>311</v>
      </c>
      <c r="M374" s="50" t="s">
        <v>311</v>
      </c>
      <c r="N374" s="50" t="s">
        <v>311</v>
      </c>
      <c r="O374" s="50" t="s">
        <v>311</v>
      </c>
      <c r="P374" s="50" t="s">
        <v>311</v>
      </c>
      <c r="Q374" s="50" t="s">
        <v>311</v>
      </c>
    </row>
    <row r="375" spans="3:17" ht="14.25" customHeight="1">
      <c r="C375" s="154" t="s">
        <v>1678</v>
      </c>
      <c r="D375" s="155"/>
      <c r="E375" s="14" t="s">
        <v>187</v>
      </c>
      <c r="F375" s="18">
        <v>99</v>
      </c>
      <c r="G375" s="37">
        <v>0</v>
      </c>
      <c r="H375" s="18">
        <v>99</v>
      </c>
      <c r="I375" s="50">
        <v>3.63</v>
      </c>
      <c r="J375" s="50">
        <v>2.91</v>
      </c>
      <c r="K375" s="50">
        <v>2.46</v>
      </c>
      <c r="L375" s="50"/>
      <c r="M375" s="50"/>
      <c r="N375" s="50"/>
      <c r="O375" s="50"/>
      <c r="P375" s="50"/>
      <c r="Q375" s="50"/>
    </row>
    <row r="376" spans="3:17" ht="14.25" customHeight="1">
      <c r="C376" s="154" t="s">
        <v>85</v>
      </c>
      <c r="D376" s="155"/>
      <c r="E376" s="14" t="s">
        <v>141</v>
      </c>
      <c r="F376" s="18">
        <v>299</v>
      </c>
      <c r="G376" s="37">
        <v>0</v>
      </c>
      <c r="H376" s="18">
        <v>299</v>
      </c>
      <c r="I376" s="50">
        <v>6.65</v>
      </c>
      <c r="J376" s="50">
        <v>5.3</v>
      </c>
      <c r="K376" s="50">
        <v>4.51</v>
      </c>
      <c r="L376" s="50" t="s">
        <v>311</v>
      </c>
      <c r="M376" s="50" t="s">
        <v>311</v>
      </c>
      <c r="N376" s="50" t="s">
        <v>311</v>
      </c>
      <c r="O376" s="50" t="s">
        <v>311</v>
      </c>
      <c r="P376" s="50" t="s">
        <v>311</v>
      </c>
      <c r="Q376" s="50" t="s">
        <v>311</v>
      </c>
    </row>
    <row r="377" spans="3:17" ht="14.25" customHeight="1">
      <c r="C377" s="138" t="s">
        <v>631</v>
      </c>
      <c r="D377" s="139"/>
      <c r="E377" s="14" t="s">
        <v>638</v>
      </c>
      <c r="F377" s="18">
        <v>682</v>
      </c>
      <c r="G377" s="37">
        <v>26</v>
      </c>
      <c r="H377" s="18">
        <v>499</v>
      </c>
      <c r="I377" s="50">
        <v>17.38</v>
      </c>
      <c r="J377" s="50">
        <v>13.85</v>
      </c>
      <c r="K377" s="50">
        <v>11.76</v>
      </c>
      <c r="L377" s="50" t="s">
        <v>311</v>
      </c>
      <c r="M377" s="50" t="s">
        <v>311</v>
      </c>
      <c r="N377" s="50" t="s">
        <v>311</v>
      </c>
      <c r="O377" s="50" t="s">
        <v>311</v>
      </c>
      <c r="P377" s="50" t="s">
        <v>311</v>
      </c>
      <c r="Q377" s="50" t="s">
        <v>311</v>
      </c>
    </row>
    <row r="378" spans="3:17" ht="14.25" customHeight="1">
      <c r="C378" s="154" t="s">
        <v>632</v>
      </c>
      <c r="D378" s="155"/>
      <c r="E378" s="14" t="s">
        <v>639</v>
      </c>
      <c r="F378" s="18">
        <v>96</v>
      </c>
      <c r="G378" s="37">
        <v>27</v>
      </c>
      <c r="H378" s="18">
        <v>70</v>
      </c>
      <c r="I378" s="50">
        <v>2.44</v>
      </c>
      <c r="J378" s="50">
        <v>1.94</v>
      </c>
      <c r="K378" s="50">
        <v>1.65</v>
      </c>
      <c r="L378" s="50" t="s">
        <v>311</v>
      </c>
      <c r="M378" s="50" t="s">
        <v>311</v>
      </c>
      <c r="N378" s="50" t="s">
        <v>311</v>
      </c>
      <c r="O378" s="50" t="s">
        <v>311</v>
      </c>
      <c r="P378" s="50" t="s">
        <v>311</v>
      </c>
      <c r="Q378" s="50" t="s">
        <v>311</v>
      </c>
    </row>
    <row r="379" spans="3:17" ht="14.25" customHeight="1">
      <c r="C379" s="138" t="s">
        <v>633</v>
      </c>
      <c r="D379" s="139"/>
      <c r="E379" s="14" t="s">
        <v>640</v>
      </c>
      <c r="F379" s="18">
        <v>409</v>
      </c>
      <c r="G379" s="37">
        <v>26</v>
      </c>
      <c r="H379" s="18">
        <v>299</v>
      </c>
      <c r="I379" s="50">
        <v>10.42</v>
      </c>
      <c r="J379" s="50">
        <v>8.3000000000000007</v>
      </c>
      <c r="K379" s="50">
        <v>7.05</v>
      </c>
      <c r="L379" s="50" t="s">
        <v>311</v>
      </c>
      <c r="M379" s="50" t="s">
        <v>311</v>
      </c>
      <c r="N379" s="50" t="s">
        <v>311</v>
      </c>
      <c r="O379" s="50" t="s">
        <v>311</v>
      </c>
      <c r="P379" s="50" t="s">
        <v>311</v>
      </c>
      <c r="Q379" s="50" t="s">
        <v>311</v>
      </c>
    </row>
    <row r="380" spans="3:17" ht="14.25" customHeight="1">
      <c r="C380" s="138" t="s">
        <v>634</v>
      </c>
      <c r="D380" s="139"/>
      <c r="E380" s="14" t="s">
        <v>641</v>
      </c>
      <c r="F380" s="18">
        <v>750</v>
      </c>
      <c r="G380" s="37">
        <v>26</v>
      </c>
      <c r="H380" s="18">
        <v>549</v>
      </c>
      <c r="I380" s="50">
        <v>19.12</v>
      </c>
      <c r="J380" s="50">
        <v>15.24</v>
      </c>
      <c r="K380" s="50">
        <v>12.94</v>
      </c>
      <c r="L380" s="50" t="s">
        <v>311</v>
      </c>
      <c r="M380" s="50" t="s">
        <v>311</v>
      </c>
      <c r="N380" s="50" t="s">
        <v>311</v>
      </c>
      <c r="O380" s="50" t="s">
        <v>311</v>
      </c>
      <c r="P380" s="50" t="s">
        <v>311</v>
      </c>
      <c r="Q380" s="50" t="s">
        <v>311</v>
      </c>
    </row>
    <row r="381" spans="3:17" ht="14.25" customHeight="1">
      <c r="C381" s="138" t="s">
        <v>635</v>
      </c>
      <c r="D381" s="139"/>
      <c r="E381" s="14" t="s">
        <v>642</v>
      </c>
      <c r="F381" s="18">
        <v>545</v>
      </c>
      <c r="G381" s="37">
        <v>26</v>
      </c>
      <c r="H381" s="18">
        <v>399</v>
      </c>
      <c r="I381" s="50">
        <v>13.9</v>
      </c>
      <c r="J381" s="50">
        <v>11.08</v>
      </c>
      <c r="K381" s="50">
        <v>9.4</v>
      </c>
      <c r="L381" s="50" t="s">
        <v>311</v>
      </c>
      <c r="M381" s="50" t="s">
        <v>311</v>
      </c>
      <c r="N381" s="50" t="s">
        <v>311</v>
      </c>
      <c r="O381" s="50" t="s">
        <v>311</v>
      </c>
      <c r="P381" s="50" t="s">
        <v>311</v>
      </c>
      <c r="Q381" s="50" t="s">
        <v>311</v>
      </c>
    </row>
    <row r="382" spans="3:17" ht="14.25" customHeight="1">
      <c r="C382" s="138" t="s">
        <v>1683</v>
      </c>
      <c r="D382" s="139"/>
      <c r="E382" s="14" t="s">
        <v>1684</v>
      </c>
      <c r="F382" s="18">
        <v>75</v>
      </c>
      <c r="G382" s="37">
        <v>26</v>
      </c>
      <c r="H382" s="18">
        <v>55</v>
      </c>
      <c r="I382" s="50">
        <v>2.02</v>
      </c>
      <c r="J382" s="50">
        <v>1.61</v>
      </c>
      <c r="K382" s="50">
        <v>1.37</v>
      </c>
      <c r="L382" s="50"/>
      <c r="M382" s="50"/>
      <c r="N382" s="50"/>
      <c r="O382" s="50"/>
      <c r="P382" s="50"/>
      <c r="Q382" s="50"/>
    </row>
    <row r="383" spans="3:17" ht="14.25" customHeight="1">
      <c r="C383" s="154" t="s">
        <v>636</v>
      </c>
      <c r="D383" s="155"/>
      <c r="E383" s="14" t="s">
        <v>643</v>
      </c>
      <c r="F383" s="18">
        <v>272</v>
      </c>
      <c r="G383" s="37">
        <v>26</v>
      </c>
      <c r="H383" s="18">
        <v>199</v>
      </c>
      <c r="I383" s="50">
        <v>6.93</v>
      </c>
      <c r="J383" s="50">
        <v>5.53</v>
      </c>
      <c r="K383" s="50">
        <v>4.6900000000000004</v>
      </c>
      <c r="L383" s="50" t="s">
        <v>311</v>
      </c>
      <c r="M383" s="50" t="s">
        <v>311</v>
      </c>
      <c r="N383" s="50" t="s">
        <v>311</v>
      </c>
      <c r="O383" s="50" t="s">
        <v>311</v>
      </c>
      <c r="P383" s="50" t="s">
        <v>311</v>
      </c>
      <c r="Q383" s="50" t="s">
        <v>311</v>
      </c>
    </row>
    <row r="384" spans="3:17" ht="14.25" customHeight="1">
      <c r="C384" s="140" t="s">
        <v>21</v>
      </c>
      <c r="D384" s="140"/>
      <c r="E384" s="140"/>
      <c r="F384" s="140"/>
      <c r="G384" s="140"/>
      <c r="H384" s="140"/>
      <c r="I384" s="140"/>
      <c r="J384" s="140"/>
      <c r="K384" s="140"/>
    </row>
    <row r="385" spans="3:17" ht="14.25" customHeight="1">
      <c r="C385" s="138" t="s">
        <v>1682</v>
      </c>
      <c r="D385" s="139"/>
      <c r="E385" s="14" t="s">
        <v>645</v>
      </c>
      <c r="F385" s="14">
        <v>41</v>
      </c>
      <c r="G385" s="14">
        <v>26</v>
      </c>
      <c r="H385" s="14">
        <v>30</v>
      </c>
      <c r="I385" s="14">
        <v>1.1000000000000001</v>
      </c>
      <c r="J385" s="14">
        <v>0.88</v>
      </c>
      <c r="K385" s="14">
        <v>0.76</v>
      </c>
      <c r="L385" s="50"/>
      <c r="M385" s="50"/>
      <c r="N385" s="50"/>
      <c r="O385" s="18"/>
      <c r="P385" s="18"/>
      <c r="Q385" s="18"/>
    </row>
    <row r="386" spans="3:17" ht="14.25" customHeight="1">
      <c r="C386" s="138" t="s">
        <v>629</v>
      </c>
      <c r="D386" s="139"/>
      <c r="E386" s="14" t="s">
        <v>629</v>
      </c>
      <c r="F386" s="14">
        <v>55</v>
      </c>
      <c r="G386" s="14">
        <v>27</v>
      </c>
      <c r="H386" s="14">
        <v>40</v>
      </c>
      <c r="I386" s="14">
        <v>1.4</v>
      </c>
      <c r="J386" s="14">
        <v>1.1100000000000001</v>
      </c>
      <c r="K386" s="14">
        <v>0.94</v>
      </c>
      <c r="L386" s="50" t="s">
        <v>311</v>
      </c>
      <c r="M386" s="50" t="s">
        <v>311</v>
      </c>
      <c r="N386" s="50" t="s">
        <v>311</v>
      </c>
      <c r="O386" s="18" t="s">
        <v>311</v>
      </c>
      <c r="P386" s="18" t="s">
        <v>311</v>
      </c>
      <c r="Q386" s="18" t="s">
        <v>311</v>
      </c>
    </row>
    <row r="387" spans="3:17" ht="14.25" customHeight="1">
      <c r="C387" s="140" t="s">
        <v>34</v>
      </c>
      <c r="D387" s="140"/>
      <c r="E387" s="140"/>
      <c r="F387" s="140"/>
      <c r="G387" s="140"/>
      <c r="H387" s="140"/>
      <c r="I387" s="140"/>
      <c r="J387" s="140"/>
      <c r="K387" s="137"/>
    </row>
    <row r="388" spans="3:17" ht="14.25" customHeight="1">
      <c r="C388" s="138" t="s">
        <v>190</v>
      </c>
      <c r="D388" s="139"/>
      <c r="E388" s="14"/>
      <c r="F388" s="18"/>
      <c r="G388" s="37"/>
      <c r="H388" s="18"/>
      <c r="I388" s="18"/>
      <c r="J388" s="18"/>
      <c r="K388" s="18"/>
      <c r="L388" s="18"/>
      <c r="M388" s="18"/>
      <c r="N388" s="18"/>
      <c r="O388" s="18"/>
      <c r="P388" s="18"/>
      <c r="Q388" s="18"/>
    </row>
    <row r="389" spans="3:17" ht="14.25" customHeight="1">
      <c r="C389" s="3" t="s">
        <v>16</v>
      </c>
      <c r="F389" s="19"/>
      <c r="G389" s="38"/>
      <c r="H389" s="19"/>
      <c r="I389" s="19"/>
      <c r="J389" s="19"/>
      <c r="K389" s="19"/>
    </row>
    <row r="390" spans="3:17" ht="14.25" customHeight="1">
      <c r="C390" s="142" t="s">
        <v>28</v>
      </c>
      <c r="D390" s="143"/>
      <c r="E390" s="26" t="s">
        <v>311</v>
      </c>
      <c r="F390" s="20" t="s">
        <v>119</v>
      </c>
      <c r="G390" s="39">
        <v>0</v>
      </c>
      <c r="H390" s="21" t="s">
        <v>119</v>
      </c>
      <c r="I390" s="14" t="s">
        <v>311</v>
      </c>
      <c r="J390" s="14" t="s">
        <v>311</v>
      </c>
      <c r="K390" s="14" t="s">
        <v>311</v>
      </c>
      <c r="L390" s="50" t="s">
        <v>311</v>
      </c>
      <c r="M390" s="18" t="s">
        <v>311</v>
      </c>
      <c r="N390" s="18" t="s">
        <v>311</v>
      </c>
      <c r="O390" s="18" t="s">
        <v>311</v>
      </c>
      <c r="P390" s="18" t="s">
        <v>311</v>
      </c>
      <c r="Q390" s="18" t="s">
        <v>311</v>
      </c>
    </row>
    <row r="391" spans="3:17" ht="14.25" customHeight="1">
      <c r="C391" s="142" t="s">
        <v>32</v>
      </c>
      <c r="D391" s="143"/>
      <c r="E391" s="26" t="s">
        <v>311</v>
      </c>
      <c r="F391" s="20">
        <v>300</v>
      </c>
      <c r="G391" s="39">
        <v>0</v>
      </c>
      <c r="H391" s="21">
        <v>300</v>
      </c>
      <c r="I391" s="14" t="s">
        <v>311</v>
      </c>
      <c r="J391" s="14" t="s">
        <v>311</v>
      </c>
      <c r="K391" s="14" t="s">
        <v>311</v>
      </c>
      <c r="L391" s="50" t="s">
        <v>311</v>
      </c>
      <c r="M391" s="18" t="s">
        <v>311</v>
      </c>
      <c r="N391" s="18" t="s">
        <v>311</v>
      </c>
      <c r="O391" s="18" t="s">
        <v>311</v>
      </c>
      <c r="P391" s="18" t="s">
        <v>311</v>
      </c>
      <c r="Q391" s="18" t="s">
        <v>311</v>
      </c>
    </row>
    <row r="392" spans="3:17" ht="14.25" customHeight="1">
      <c r="C392" s="136" t="s">
        <v>628</v>
      </c>
      <c r="D392" s="137"/>
      <c r="E392" s="24" t="s">
        <v>540</v>
      </c>
      <c r="F392" s="24">
        <v>9</v>
      </c>
      <c r="G392" s="40">
        <v>0</v>
      </c>
      <c r="H392" s="24">
        <v>9</v>
      </c>
      <c r="I392" s="24" t="s">
        <v>57</v>
      </c>
      <c r="J392" s="24" t="s">
        <v>57</v>
      </c>
      <c r="K392" s="24" t="s">
        <v>57</v>
      </c>
      <c r="L392" s="24" t="s">
        <v>57</v>
      </c>
      <c r="M392" s="24" t="s">
        <v>57</v>
      </c>
      <c r="N392" s="24" t="s">
        <v>57</v>
      </c>
      <c r="O392" s="24" t="s">
        <v>57</v>
      </c>
      <c r="P392" s="24" t="s">
        <v>57</v>
      </c>
      <c r="Q392" s="24" t="s">
        <v>57</v>
      </c>
    </row>
    <row r="393" spans="3:17" ht="14.25" customHeight="1">
      <c r="C393" s="136" t="s">
        <v>193</v>
      </c>
      <c r="D393" s="137"/>
      <c r="E393" s="24" t="s">
        <v>311</v>
      </c>
      <c r="F393" s="24">
        <v>335</v>
      </c>
      <c r="G393" s="40">
        <v>0</v>
      </c>
      <c r="H393" s="24">
        <v>335</v>
      </c>
      <c r="I393" s="24" t="s">
        <v>57</v>
      </c>
      <c r="J393" s="24" t="s">
        <v>57</v>
      </c>
      <c r="K393" s="24" t="s">
        <v>57</v>
      </c>
      <c r="L393" s="24" t="s">
        <v>57</v>
      </c>
      <c r="M393" s="24" t="s">
        <v>57</v>
      </c>
      <c r="N393" s="24" t="s">
        <v>57</v>
      </c>
      <c r="O393" s="24" t="s">
        <v>57</v>
      </c>
      <c r="P393" s="24" t="s">
        <v>57</v>
      </c>
      <c r="Q393" s="24" t="s">
        <v>57</v>
      </c>
    </row>
    <row r="394" spans="3:17" ht="14.25" customHeight="1">
      <c r="C394" s="136" t="s">
        <v>25</v>
      </c>
      <c r="D394" s="137"/>
      <c r="E394" s="24" t="s">
        <v>311</v>
      </c>
      <c r="F394" s="24" t="s">
        <v>57</v>
      </c>
      <c r="G394" s="24" t="s">
        <v>57</v>
      </c>
      <c r="H394" s="24" t="s">
        <v>57</v>
      </c>
      <c r="I394" s="24" t="s">
        <v>57</v>
      </c>
      <c r="J394" s="24" t="s">
        <v>57</v>
      </c>
      <c r="K394" s="24" t="s">
        <v>57</v>
      </c>
      <c r="L394" s="24" t="s">
        <v>57</v>
      </c>
      <c r="M394" s="24" t="s">
        <v>57</v>
      </c>
      <c r="N394" s="24" t="s">
        <v>57</v>
      </c>
      <c r="O394" s="24" t="s">
        <v>57</v>
      </c>
      <c r="P394" s="24" t="s">
        <v>57</v>
      </c>
      <c r="Q394" s="24" t="s">
        <v>57</v>
      </c>
    </row>
    <row r="395" spans="3:17" ht="14.25" customHeight="1">
      <c r="C395" s="141" t="s">
        <v>47</v>
      </c>
      <c r="D395" s="141"/>
      <c r="E395" s="24"/>
      <c r="F395" s="24"/>
      <c r="G395" s="40"/>
      <c r="H395" s="24"/>
      <c r="I395" s="24"/>
      <c r="J395" s="24"/>
      <c r="K395" s="24"/>
      <c r="L395" s="24"/>
      <c r="M395" s="24"/>
      <c r="N395" s="24"/>
      <c r="O395" s="24"/>
      <c r="P395" s="24"/>
      <c r="Q395" s="24"/>
    </row>
    <row r="396" spans="3:17" ht="14.25" customHeight="1">
      <c r="C396" s="141" t="s">
        <v>33</v>
      </c>
      <c r="D396" s="141"/>
      <c r="E396" s="24" t="s">
        <v>311</v>
      </c>
      <c r="F396" s="24">
        <v>600</v>
      </c>
      <c r="G396" s="40">
        <v>0</v>
      </c>
      <c r="H396" s="24">
        <v>600</v>
      </c>
      <c r="I396" s="24" t="s">
        <v>311</v>
      </c>
      <c r="J396" s="24" t="s">
        <v>311</v>
      </c>
      <c r="K396" s="24" t="s">
        <v>311</v>
      </c>
      <c r="L396" s="24" t="s">
        <v>311</v>
      </c>
      <c r="M396" s="24" t="s">
        <v>311</v>
      </c>
      <c r="N396" s="24" t="s">
        <v>311</v>
      </c>
      <c r="O396" s="24" t="s">
        <v>311</v>
      </c>
      <c r="P396" s="24" t="s">
        <v>311</v>
      </c>
      <c r="Q396" s="24" t="s">
        <v>311</v>
      </c>
    </row>
    <row r="397" spans="3:17" ht="14.25" customHeight="1">
      <c r="C397" s="123"/>
      <c r="D397" s="123"/>
      <c r="E397" s="1"/>
      <c r="F397" s="1"/>
      <c r="G397" s="41"/>
      <c r="H397" s="1"/>
      <c r="I397" s="1"/>
      <c r="J397" s="1"/>
      <c r="K397" s="1"/>
      <c r="L397" s="1"/>
      <c r="M397" s="1"/>
      <c r="N397" s="1"/>
      <c r="O397" s="1"/>
      <c r="P397" s="1"/>
      <c r="Q397" s="1"/>
    </row>
    <row r="399" spans="3:17" ht="14.25" customHeight="1">
      <c r="C399" s="4" t="s">
        <v>2</v>
      </c>
      <c r="D399" s="5" t="s">
        <v>54</v>
      </c>
      <c r="E399" s="1"/>
      <c r="G399" s="35"/>
    </row>
    <row r="400" spans="3:17" ht="14.25" customHeight="1">
      <c r="C400" s="4" t="s">
        <v>5</v>
      </c>
      <c r="D400" s="16" t="s">
        <v>644</v>
      </c>
      <c r="E400" s="1"/>
      <c r="G400" s="35"/>
    </row>
    <row r="401" spans="2:17" ht="14.25" customHeight="1">
      <c r="C401" s="4" t="s">
        <v>7</v>
      </c>
      <c r="D401" s="5">
        <v>65</v>
      </c>
      <c r="E401" s="1"/>
      <c r="G401" s="35"/>
    </row>
    <row r="402" spans="2:17" ht="14.25" customHeight="1">
      <c r="C402" s="4" t="s">
        <v>12</v>
      </c>
      <c r="D402" s="5">
        <v>65</v>
      </c>
      <c r="E402" s="1"/>
      <c r="G402" s="35"/>
    </row>
    <row r="403" spans="2:17" ht="14.25" customHeight="1">
      <c r="C403" s="4" t="s">
        <v>13</v>
      </c>
      <c r="D403" s="7" t="s">
        <v>594</v>
      </c>
      <c r="E403" s="1"/>
      <c r="G403" s="35"/>
    </row>
    <row r="404" spans="2:17" ht="14.25" customHeight="1">
      <c r="C404" s="8" t="s">
        <v>51</v>
      </c>
      <c r="D404" s="32">
        <v>1.7500000000000002E-2</v>
      </c>
      <c r="E404" s="1"/>
      <c r="G404" s="35"/>
    </row>
    <row r="405" spans="2:17" ht="14.25" customHeight="1">
      <c r="C405" s="8" t="s">
        <v>50</v>
      </c>
      <c r="D405" s="32">
        <v>8.9599999999999999E-2</v>
      </c>
      <c r="E405" s="1"/>
      <c r="G405" s="35"/>
    </row>
    <row r="406" spans="2:17" s="10" customFormat="1" ht="14.25" customHeight="1">
      <c r="B406" s="9"/>
      <c r="F406" s="147" t="s">
        <v>3</v>
      </c>
      <c r="G406" s="148"/>
      <c r="H406" s="149"/>
      <c r="I406" s="146" t="s">
        <v>4</v>
      </c>
      <c r="J406" s="146"/>
      <c r="K406" s="146"/>
      <c r="L406" s="146" t="s">
        <v>49</v>
      </c>
      <c r="M406" s="146"/>
      <c r="N406" s="146"/>
      <c r="O406" s="146" t="s">
        <v>48</v>
      </c>
      <c r="P406" s="146"/>
      <c r="Q406" s="146"/>
    </row>
    <row r="407" spans="2:17" s="10" customFormat="1" ht="14.25" customHeight="1">
      <c r="B407" s="9"/>
      <c r="F407" s="147" t="s">
        <v>6</v>
      </c>
      <c r="G407" s="148"/>
      <c r="H407" s="149"/>
      <c r="I407" s="150" t="s">
        <v>26</v>
      </c>
      <c r="J407" s="150"/>
      <c r="K407" s="150"/>
      <c r="L407" s="150" t="s">
        <v>26</v>
      </c>
      <c r="M407" s="150"/>
      <c r="N407" s="150"/>
      <c r="O407" s="150" t="s">
        <v>26</v>
      </c>
      <c r="P407" s="150"/>
      <c r="Q407" s="150"/>
    </row>
    <row r="408" spans="2:17" s="13" customFormat="1" ht="14.25" customHeight="1">
      <c r="B408" s="11"/>
      <c r="C408" s="151" t="s">
        <v>14</v>
      </c>
      <c r="D408" s="152"/>
      <c r="E408" s="28" t="s">
        <v>17</v>
      </c>
      <c r="F408" s="28" t="s">
        <v>8</v>
      </c>
      <c r="G408" s="36" t="s">
        <v>18</v>
      </c>
      <c r="H408" s="28" t="s">
        <v>19</v>
      </c>
      <c r="I408" s="28" t="s">
        <v>9</v>
      </c>
      <c r="J408" s="28" t="s">
        <v>10</v>
      </c>
      <c r="K408" s="28" t="s">
        <v>11</v>
      </c>
      <c r="L408" s="28" t="s">
        <v>9</v>
      </c>
      <c r="M408" s="28" t="s">
        <v>10</v>
      </c>
      <c r="N408" s="28" t="s">
        <v>11</v>
      </c>
      <c r="O408" s="28" t="s">
        <v>9</v>
      </c>
      <c r="P408" s="28" t="s">
        <v>10</v>
      </c>
      <c r="Q408" s="28" t="s">
        <v>11</v>
      </c>
    </row>
    <row r="409" spans="2:17" ht="53.25" customHeight="1">
      <c r="C409" s="134" t="s">
        <v>646</v>
      </c>
      <c r="D409" s="135"/>
      <c r="E409" s="14" t="s">
        <v>644</v>
      </c>
      <c r="F409" s="18">
        <v>3649</v>
      </c>
      <c r="G409" s="37">
        <v>15</v>
      </c>
      <c r="H409" s="18">
        <v>3089</v>
      </c>
      <c r="I409" s="50">
        <v>97.72</v>
      </c>
      <c r="J409" s="50">
        <v>77.97</v>
      </c>
      <c r="K409" s="50">
        <v>66.260000000000005</v>
      </c>
      <c r="L409" s="50" t="s">
        <v>311</v>
      </c>
      <c r="M409" s="50" t="s">
        <v>311</v>
      </c>
      <c r="N409" s="50" t="s">
        <v>311</v>
      </c>
      <c r="O409" s="50" t="s">
        <v>311</v>
      </c>
      <c r="P409" s="50" t="s">
        <v>311</v>
      </c>
      <c r="Q409" s="50" t="s">
        <v>311</v>
      </c>
    </row>
    <row r="411" spans="2:17" ht="14.25" customHeight="1">
      <c r="C411" s="4" t="s">
        <v>2</v>
      </c>
      <c r="D411" s="5" t="s">
        <v>54</v>
      </c>
      <c r="E411" s="1"/>
      <c r="G411" s="35"/>
    </row>
    <row r="412" spans="2:17" ht="14.25" customHeight="1">
      <c r="C412" s="4" t="s">
        <v>5</v>
      </c>
      <c r="D412" s="16" t="s">
        <v>1639</v>
      </c>
      <c r="E412" s="120"/>
      <c r="G412" s="35"/>
    </row>
    <row r="413" spans="2:17" ht="14.25" customHeight="1">
      <c r="C413" s="4" t="s">
        <v>7</v>
      </c>
      <c r="D413" s="5">
        <v>50</v>
      </c>
      <c r="E413" s="1"/>
      <c r="G413" s="35"/>
    </row>
    <row r="414" spans="2:17" ht="14.25" customHeight="1">
      <c r="C414" s="4" t="s">
        <v>12</v>
      </c>
      <c r="D414" s="5" t="s">
        <v>311</v>
      </c>
      <c r="E414" s="1"/>
      <c r="G414" s="35"/>
    </row>
    <row r="415" spans="2:17" ht="14.25" customHeight="1">
      <c r="C415" s="4" t="s">
        <v>13</v>
      </c>
      <c r="D415" s="7" t="s">
        <v>1640</v>
      </c>
      <c r="E415" s="1"/>
      <c r="G415" s="35"/>
    </row>
    <row r="416" spans="2:17" ht="14.25" customHeight="1">
      <c r="C416" s="8" t="s">
        <v>51</v>
      </c>
      <c r="D416" s="32">
        <v>1.4500000000000001E-2</v>
      </c>
      <c r="E416" s="1"/>
      <c r="G416" s="35"/>
    </row>
    <row r="417" spans="2:17" ht="14.25" customHeight="1">
      <c r="C417" s="8" t="s">
        <v>50</v>
      </c>
      <c r="D417" s="32" t="s">
        <v>311</v>
      </c>
      <c r="E417" s="1"/>
      <c r="G417" s="35"/>
    </row>
    <row r="418" spans="2:17" s="10" customFormat="1" ht="14.25" customHeight="1">
      <c r="B418" s="9"/>
      <c r="F418" s="147" t="s">
        <v>3</v>
      </c>
      <c r="G418" s="148"/>
      <c r="H418" s="149"/>
      <c r="I418" s="146" t="s">
        <v>4</v>
      </c>
      <c r="J418" s="146"/>
      <c r="K418" s="146"/>
      <c r="L418" s="146" t="s">
        <v>49</v>
      </c>
      <c r="M418" s="146"/>
      <c r="N418" s="146"/>
      <c r="O418" s="146" t="s">
        <v>48</v>
      </c>
      <c r="P418" s="146"/>
      <c r="Q418" s="146"/>
    </row>
    <row r="419" spans="2:17" s="10" customFormat="1" ht="14.25" customHeight="1">
      <c r="B419" s="9"/>
      <c r="F419" s="147" t="s">
        <v>6</v>
      </c>
      <c r="G419" s="148"/>
      <c r="H419" s="149"/>
      <c r="I419" s="150" t="s">
        <v>26</v>
      </c>
      <c r="J419" s="150"/>
      <c r="K419" s="150"/>
      <c r="L419" s="150" t="s">
        <v>26</v>
      </c>
      <c r="M419" s="150"/>
      <c r="N419" s="150"/>
      <c r="O419" s="150" t="s">
        <v>26</v>
      </c>
      <c r="P419" s="150"/>
      <c r="Q419" s="150"/>
    </row>
    <row r="420" spans="2:17" s="13" customFormat="1" ht="14.25" customHeight="1">
      <c r="B420" s="11"/>
      <c r="C420" s="151" t="s">
        <v>14</v>
      </c>
      <c r="D420" s="152"/>
      <c r="E420" s="28" t="s">
        <v>17</v>
      </c>
      <c r="F420" s="28" t="s">
        <v>8</v>
      </c>
      <c r="G420" s="36" t="s">
        <v>18</v>
      </c>
      <c r="H420" s="28" t="s">
        <v>19</v>
      </c>
      <c r="I420" s="28" t="s">
        <v>9</v>
      </c>
      <c r="J420" s="28" t="s">
        <v>10</v>
      </c>
      <c r="K420" s="28" t="s">
        <v>11</v>
      </c>
      <c r="L420" s="28" t="s">
        <v>9</v>
      </c>
      <c r="M420" s="28" t="s">
        <v>10</v>
      </c>
      <c r="N420" s="28" t="s">
        <v>11</v>
      </c>
      <c r="O420" s="28" t="s">
        <v>9</v>
      </c>
      <c r="P420" s="28" t="s">
        <v>10</v>
      </c>
      <c r="Q420" s="28" t="s">
        <v>11</v>
      </c>
    </row>
    <row r="421" spans="2:17" ht="14.25" customHeight="1">
      <c r="C421" s="134" t="s">
        <v>1651</v>
      </c>
      <c r="D421" s="135"/>
      <c r="E421" s="14" t="s">
        <v>1639</v>
      </c>
      <c r="F421" s="18">
        <v>1865</v>
      </c>
      <c r="G421" s="37">
        <v>22</v>
      </c>
      <c r="H421" s="18">
        <v>1441</v>
      </c>
      <c r="I421" s="50">
        <v>49.2</v>
      </c>
      <c r="J421" s="50">
        <v>39.26</v>
      </c>
      <c r="K421" s="50">
        <v>33.36</v>
      </c>
      <c r="L421" s="50" t="s">
        <v>311</v>
      </c>
      <c r="M421" s="50" t="s">
        <v>311</v>
      </c>
      <c r="N421" s="50" t="s">
        <v>311</v>
      </c>
      <c r="O421" s="50" t="s">
        <v>311</v>
      </c>
      <c r="P421" s="50" t="s">
        <v>311</v>
      </c>
      <c r="Q421" s="50" t="s">
        <v>311</v>
      </c>
    </row>
    <row r="422" spans="2:17" ht="14.25" customHeight="1">
      <c r="B422" s="15"/>
      <c r="C422" s="153" t="s">
        <v>1641</v>
      </c>
      <c r="D422" s="153"/>
      <c r="E422" s="153"/>
      <c r="F422" s="153"/>
      <c r="G422" s="153"/>
      <c r="H422" s="153"/>
      <c r="I422" s="153"/>
      <c r="J422" s="153"/>
      <c r="K422" s="153"/>
    </row>
    <row r="423" spans="2:17" ht="14.25" customHeight="1">
      <c r="C423" s="144" t="s">
        <v>70</v>
      </c>
      <c r="D423" s="145"/>
      <c r="E423" s="14"/>
      <c r="F423" s="18"/>
      <c r="G423" s="37"/>
      <c r="H423" s="18"/>
      <c r="I423" s="18"/>
      <c r="J423" s="18"/>
      <c r="K423" s="18"/>
      <c r="L423" s="18"/>
      <c r="M423" s="18"/>
      <c r="N423" s="18"/>
      <c r="O423" s="18"/>
      <c r="P423" s="18"/>
      <c r="Q423" s="18"/>
    </row>
    <row r="424" spans="2:17" ht="14.25" customHeight="1">
      <c r="C424" s="138" t="s">
        <v>546</v>
      </c>
      <c r="D424" s="139"/>
      <c r="E424" s="14" t="s">
        <v>549</v>
      </c>
      <c r="F424" s="18">
        <v>150</v>
      </c>
      <c r="G424" s="37">
        <v>0</v>
      </c>
      <c r="H424" s="18">
        <v>150</v>
      </c>
      <c r="I424" s="50">
        <v>2.6</v>
      </c>
      <c r="J424" s="50">
        <v>2.08</v>
      </c>
      <c r="K424" s="50">
        <v>1.76</v>
      </c>
      <c r="L424" s="50" t="s">
        <v>311</v>
      </c>
      <c r="M424" s="50" t="s">
        <v>311</v>
      </c>
      <c r="N424" s="50" t="s">
        <v>311</v>
      </c>
      <c r="O424" s="50" t="s">
        <v>311</v>
      </c>
      <c r="P424" s="50" t="s">
        <v>311</v>
      </c>
      <c r="Q424" s="50" t="s">
        <v>311</v>
      </c>
    </row>
    <row r="425" spans="2:17" ht="14.25" customHeight="1">
      <c r="C425" s="138" t="s">
        <v>547</v>
      </c>
      <c r="D425" s="139"/>
      <c r="E425" s="14" t="s">
        <v>550</v>
      </c>
      <c r="F425" s="18">
        <v>50</v>
      </c>
      <c r="G425" s="37">
        <v>0</v>
      </c>
      <c r="H425" s="18">
        <v>50</v>
      </c>
      <c r="I425" s="50">
        <v>1.84</v>
      </c>
      <c r="J425" s="50">
        <v>1.47</v>
      </c>
      <c r="K425" s="50">
        <v>1.25</v>
      </c>
      <c r="L425" s="50" t="s">
        <v>311</v>
      </c>
      <c r="M425" s="50" t="s">
        <v>311</v>
      </c>
      <c r="N425" s="50" t="s">
        <v>311</v>
      </c>
      <c r="O425" s="50" t="s">
        <v>311</v>
      </c>
      <c r="P425" s="50" t="s">
        <v>311</v>
      </c>
      <c r="Q425" s="50" t="s">
        <v>311</v>
      </c>
    </row>
    <row r="426" spans="2:17" ht="14.25" customHeight="1">
      <c r="C426" s="144" t="s">
        <v>70</v>
      </c>
      <c r="D426" s="145"/>
      <c r="E426" s="14"/>
      <c r="F426" s="18"/>
      <c r="G426" s="37"/>
      <c r="H426" s="18"/>
      <c r="I426" s="50"/>
      <c r="J426" s="50"/>
      <c r="K426" s="50"/>
      <c r="L426" s="50"/>
      <c r="M426" s="50" t="s">
        <v>311</v>
      </c>
      <c r="N426" s="50" t="s">
        <v>311</v>
      </c>
      <c r="O426" s="50" t="s">
        <v>311</v>
      </c>
      <c r="P426" s="50" t="s">
        <v>311</v>
      </c>
      <c r="Q426" s="50" t="s">
        <v>311</v>
      </c>
    </row>
    <row r="427" spans="2:17" ht="14.25" customHeight="1">
      <c r="C427" s="138" t="s">
        <v>155</v>
      </c>
      <c r="D427" s="139"/>
      <c r="E427" s="14" t="s">
        <v>155</v>
      </c>
      <c r="F427" s="18">
        <v>99</v>
      </c>
      <c r="G427" s="37">
        <v>0</v>
      </c>
      <c r="H427" s="18">
        <v>99</v>
      </c>
      <c r="I427" s="50">
        <v>3.63</v>
      </c>
      <c r="J427" s="50">
        <v>2.91</v>
      </c>
      <c r="K427" s="50">
        <v>2.46</v>
      </c>
      <c r="L427" s="50" t="s">
        <v>311</v>
      </c>
      <c r="M427" s="50" t="s">
        <v>311</v>
      </c>
      <c r="N427" s="50" t="s">
        <v>311</v>
      </c>
      <c r="O427" s="50" t="s">
        <v>311</v>
      </c>
      <c r="P427" s="50" t="s">
        <v>311</v>
      </c>
      <c r="Q427" s="50" t="s">
        <v>311</v>
      </c>
    </row>
    <row r="428" spans="2:17" ht="14.25" customHeight="1">
      <c r="C428" s="138" t="s">
        <v>630</v>
      </c>
      <c r="D428" s="139"/>
      <c r="E428" s="14" t="s">
        <v>630</v>
      </c>
      <c r="F428" s="18">
        <v>279</v>
      </c>
      <c r="G428" s="37">
        <v>13</v>
      </c>
      <c r="H428" s="18">
        <v>240</v>
      </c>
      <c r="I428" s="50">
        <v>8.0399999999999991</v>
      </c>
      <c r="J428" s="50">
        <v>6.41</v>
      </c>
      <c r="K428" s="50">
        <v>5.45</v>
      </c>
      <c r="L428" s="50" t="s">
        <v>311</v>
      </c>
      <c r="M428" s="50" t="s">
        <v>311</v>
      </c>
      <c r="N428" s="50" t="s">
        <v>311</v>
      </c>
      <c r="O428" s="50" t="s">
        <v>311</v>
      </c>
      <c r="P428" s="50" t="s">
        <v>311</v>
      </c>
      <c r="Q428" s="50" t="s">
        <v>311</v>
      </c>
    </row>
    <row r="429" spans="2:17" ht="14.25" customHeight="1">
      <c r="C429" s="144" t="s">
        <v>76</v>
      </c>
      <c r="D429" s="145"/>
      <c r="E429" s="14"/>
      <c r="F429" s="18"/>
      <c r="G429" s="37"/>
      <c r="H429" s="18"/>
      <c r="I429" s="50"/>
      <c r="J429" s="50"/>
      <c r="K429" s="50"/>
      <c r="L429" s="50"/>
      <c r="M429" s="50" t="s">
        <v>311</v>
      </c>
      <c r="N429" s="50" t="s">
        <v>311</v>
      </c>
      <c r="O429" s="50" t="s">
        <v>311</v>
      </c>
      <c r="P429" s="50" t="s">
        <v>311</v>
      </c>
      <c r="Q429" s="50" t="s">
        <v>311</v>
      </c>
    </row>
    <row r="430" spans="2:17" ht="14.25" customHeight="1">
      <c r="C430" s="138" t="s">
        <v>1642</v>
      </c>
      <c r="D430" s="139"/>
      <c r="E430" s="14" t="s">
        <v>1642</v>
      </c>
      <c r="F430" s="18">
        <v>340</v>
      </c>
      <c r="G430" s="37">
        <v>26</v>
      </c>
      <c r="H430" s="18">
        <v>249</v>
      </c>
      <c r="I430" s="50">
        <v>9.14</v>
      </c>
      <c r="J430" s="50">
        <v>7.3</v>
      </c>
      <c r="K430" s="50">
        <v>6.2</v>
      </c>
      <c r="L430" s="50" t="s">
        <v>311</v>
      </c>
      <c r="M430" s="50" t="s">
        <v>311</v>
      </c>
      <c r="N430" s="50" t="s">
        <v>311</v>
      </c>
      <c r="O430" s="50" t="s">
        <v>311</v>
      </c>
      <c r="P430" s="50" t="s">
        <v>311</v>
      </c>
      <c r="Q430" s="50" t="s">
        <v>311</v>
      </c>
    </row>
    <row r="431" spans="2:17" ht="14.25" customHeight="1">
      <c r="C431" s="138" t="s">
        <v>1643</v>
      </c>
      <c r="D431" s="139"/>
      <c r="E431" s="14" t="s">
        <v>1643</v>
      </c>
      <c r="F431" s="18">
        <v>55</v>
      </c>
      <c r="G431" s="37">
        <v>27</v>
      </c>
      <c r="H431" s="18">
        <v>40</v>
      </c>
      <c r="I431" s="50">
        <v>1.47</v>
      </c>
      <c r="J431" s="50">
        <v>1.18</v>
      </c>
      <c r="K431" s="50">
        <v>1</v>
      </c>
      <c r="L431" s="50" t="s">
        <v>311</v>
      </c>
      <c r="M431" s="50" t="s">
        <v>311</v>
      </c>
      <c r="N431" s="50" t="s">
        <v>311</v>
      </c>
      <c r="O431" s="50" t="s">
        <v>311</v>
      </c>
      <c r="P431" s="50" t="s">
        <v>311</v>
      </c>
      <c r="Q431" s="50" t="s">
        <v>311</v>
      </c>
    </row>
    <row r="432" spans="2:17" ht="14.25" customHeight="1">
      <c r="C432" s="138" t="s">
        <v>1644</v>
      </c>
      <c r="D432" s="139"/>
      <c r="E432" s="14" t="s">
        <v>1644</v>
      </c>
      <c r="F432" s="18">
        <v>41</v>
      </c>
      <c r="G432" s="37">
        <v>26</v>
      </c>
      <c r="H432" s="18">
        <v>30</v>
      </c>
      <c r="I432" s="50">
        <v>1.1000000000000001</v>
      </c>
      <c r="J432" s="50">
        <v>0.88</v>
      </c>
      <c r="K432" s="50">
        <v>0.76</v>
      </c>
      <c r="L432" s="50" t="s">
        <v>311</v>
      </c>
      <c r="M432" s="50" t="s">
        <v>311</v>
      </c>
      <c r="N432" s="50" t="s">
        <v>311</v>
      </c>
      <c r="O432" s="50" t="s">
        <v>311</v>
      </c>
      <c r="P432" s="50" t="s">
        <v>311</v>
      </c>
      <c r="Q432" s="50" t="s">
        <v>311</v>
      </c>
    </row>
    <row r="433" spans="3:17" ht="14.25" customHeight="1">
      <c r="C433" s="138" t="s">
        <v>81</v>
      </c>
      <c r="D433" s="139"/>
      <c r="E433" s="14" t="s">
        <v>81</v>
      </c>
      <c r="F433" s="18">
        <v>579</v>
      </c>
      <c r="G433" s="37">
        <v>17</v>
      </c>
      <c r="H433" s="18">
        <v>479</v>
      </c>
      <c r="I433" s="50">
        <v>18.57</v>
      </c>
      <c r="J433" s="50">
        <v>15.25</v>
      </c>
      <c r="K433" s="50">
        <v>13.27</v>
      </c>
      <c r="L433" s="50" t="s">
        <v>311</v>
      </c>
      <c r="M433" s="50" t="s">
        <v>311</v>
      </c>
      <c r="N433" s="50" t="s">
        <v>311</v>
      </c>
      <c r="O433" s="50" t="s">
        <v>311</v>
      </c>
      <c r="P433" s="50" t="s">
        <v>311</v>
      </c>
      <c r="Q433" s="50" t="s">
        <v>311</v>
      </c>
    </row>
    <row r="434" spans="3:17" ht="14.25" customHeight="1">
      <c r="C434" s="138" t="s">
        <v>160</v>
      </c>
      <c r="D434" s="139"/>
      <c r="E434" s="14" t="s">
        <v>160</v>
      </c>
      <c r="F434" s="18">
        <v>99</v>
      </c>
      <c r="G434" s="37">
        <v>0</v>
      </c>
      <c r="H434" s="18">
        <v>99</v>
      </c>
      <c r="I434" s="50">
        <v>3.63</v>
      </c>
      <c r="J434" s="50">
        <v>2.91</v>
      </c>
      <c r="K434" s="50">
        <v>2.46</v>
      </c>
      <c r="L434" s="50" t="s">
        <v>311</v>
      </c>
      <c r="M434" s="50" t="s">
        <v>311</v>
      </c>
      <c r="N434" s="50" t="s">
        <v>311</v>
      </c>
      <c r="O434" s="50" t="s">
        <v>311</v>
      </c>
      <c r="P434" s="50" t="s">
        <v>311</v>
      </c>
      <c r="Q434" s="50" t="s">
        <v>311</v>
      </c>
    </row>
    <row r="435" spans="3:17" ht="14.25" customHeight="1">
      <c r="C435" s="138" t="s">
        <v>85</v>
      </c>
      <c r="D435" s="139"/>
      <c r="E435" s="14" t="s">
        <v>85</v>
      </c>
      <c r="F435" s="18">
        <v>299</v>
      </c>
      <c r="G435" s="37">
        <v>0</v>
      </c>
      <c r="H435" s="18">
        <v>299</v>
      </c>
      <c r="I435" s="50">
        <v>7.01</v>
      </c>
      <c r="J435" s="50">
        <v>5.6</v>
      </c>
      <c r="K435" s="50">
        <v>4.76</v>
      </c>
      <c r="L435" s="50" t="s">
        <v>311</v>
      </c>
      <c r="M435" s="50" t="s">
        <v>311</v>
      </c>
      <c r="N435" s="50" t="s">
        <v>311</v>
      </c>
      <c r="O435" s="50" t="s">
        <v>311</v>
      </c>
      <c r="P435" s="50" t="s">
        <v>311</v>
      </c>
      <c r="Q435" s="50" t="s">
        <v>311</v>
      </c>
    </row>
    <row r="436" spans="3:17" ht="14.25" customHeight="1">
      <c r="C436" s="138" t="s">
        <v>647</v>
      </c>
      <c r="D436" s="139"/>
      <c r="E436" s="14" t="s">
        <v>647</v>
      </c>
      <c r="F436" s="18">
        <v>463</v>
      </c>
      <c r="G436" s="37">
        <v>26</v>
      </c>
      <c r="H436" s="18">
        <v>339</v>
      </c>
      <c r="I436" s="50">
        <v>12.44</v>
      </c>
      <c r="J436" s="50">
        <v>9.92</v>
      </c>
      <c r="K436" s="50">
        <v>8.44</v>
      </c>
      <c r="L436" s="50" t="s">
        <v>311</v>
      </c>
      <c r="M436" s="50" t="s">
        <v>311</v>
      </c>
      <c r="N436" s="50" t="s">
        <v>311</v>
      </c>
      <c r="O436" s="50" t="s">
        <v>311</v>
      </c>
      <c r="P436" s="50" t="s">
        <v>311</v>
      </c>
      <c r="Q436" s="50" t="s">
        <v>311</v>
      </c>
    </row>
    <row r="437" spans="3:17" ht="14.25" customHeight="1">
      <c r="C437" s="138" t="s">
        <v>1645</v>
      </c>
      <c r="D437" s="139"/>
      <c r="E437" s="14" t="s">
        <v>1645</v>
      </c>
      <c r="F437" s="18">
        <v>682</v>
      </c>
      <c r="G437" s="37">
        <v>26</v>
      </c>
      <c r="H437" s="18">
        <v>499</v>
      </c>
      <c r="I437" s="50">
        <v>10.97</v>
      </c>
      <c r="J437" s="50">
        <v>8.76</v>
      </c>
      <c r="K437" s="50">
        <v>7.43</v>
      </c>
      <c r="L437" s="50" t="s">
        <v>311</v>
      </c>
      <c r="M437" s="50" t="s">
        <v>311</v>
      </c>
      <c r="N437" s="50" t="s">
        <v>311</v>
      </c>
      <c r="O437" s="50" t="s">
        <v>311</v>
      </c>
      <c r="P437" s="50" t="s">
        <v>311</v>
      </c>
      <c r="Q437" s="50" t="s">
        <v>311</v>
      </c>
    </row>
    <row r="438" spans="3:17" ht="14.25" customHeight="1">
      <c r="C438" s="138" t="s">
        <v>1646</v>
      </c>
      <c r="D438" s="139"/>
      <c r="E438" s="14" t="s">
        <v>1646</v>
      </c>
      <c r="F438" s="18">
        <v>299</v>
      </c>
      <c r="G438" s="37">
        <v>26</v>
      </c>
      <c r="H438" s="18">
        <v>219</v>
      </c>
      <c r="I438" s="50">
        <v>7.31</v>
      </c>
      <c r="J438" s="50">
        <v>5.83</v>
      </c>
      <c r="K438" s="50">
        <v>4.95</v>
      </c>
      <c r="L438" s="50"/>
      <c r="M438" s="50"/>
      <c r="N438" s="50"/>
      <c r="O438" s="50"/>
      <c r="P438" s="50"/>
      <c r="Q438" s="50"/>
    </row>
    <row r="439" spans="3:17" ht="14.25" customHeight="1">
      <c r="C439" s="138" t="s">
        <v>1647</v>
      </c>
      <c r="D439" s="139"/>
      <c r="E439" s="14" t="s">
        <v>1647</v>
      </c>
      <c r="F439" s="18">
        <v>75</v>
      </c>
      <c r="G439" s="37">
        <v>26</v>
      </c>
      <c r="H439" s="18">
        <v>55</v>
      </c>
      <c r="I439" s="50">
        <v>2.02</v>
      </c>
      <c r="J439" s="50">
        <v>1.61</v>
      </c>
      <c r="K439" s="50">
        <v>1.37</v>
      </c>
      <c r="L439" s="50"/>
      <c r="M439" s="50"/>
      <c r="N439" s="50"/>
      <c r="O439" s="50"/>
      <c r="P439" s="50"/>
      <c r="Q439" s="50"/>
    </row>
    <row r="440" spans="3:17" ht="14.25" customHeight="1">
      <c r="C440" s="138" t="s">
        <v>636</v>
      </c>
      <c r="D440" s="139"/>
      <c r="E440" s="14" t="s">
        <v>636</v>
      </c>
      <c r="F440" s="18">
        <v>272</v>
      </c>
      <c r="G440" s="37">
        <v>26</v>
      </c>
      <c r="H440" s="18">
        <v>199</v>
      </c>
      <c r="I440" s="50">
        <v>7.31</v>
      </c>
      <c r="J440" s="50">
        <v>5.83</v>
      </c>
      <c r="K440" s="50">
        <v>4.95</v>
      </c>
      <c r="L440" s="50" t="s">
        <v>311</v>
      </c>
      <c r="M440" s="50" t="s">
        <v>311</v>
      </c>
      <c r="N440" s="50" t="s">
        <v>311</v>
      </c>
      <c r="O440" s="50" t="s">
        <v>311</v>
      </c>
      <c r="P440" s="50" t="s">
        <v>311</v>
      </c>
      <c r="Q440" s="50" t="s">
        <v>311</v>
      </c>
    </row>
    <row r="441" spans="3:17" ht="14.25" customHeight="1">
      <c r="C441" s="140" t="s">
        <v>34</v>
      </c>
      <c r="D441" s="140"/>
      <c r="E441" s="140"/>
      <c r="F441" s="140"/>
      <c r="G441" s="140"/>
      <c r="H441" s="140"/>
      <c r="I441" s="140"/>
      <c r="J441" s="140"/>
      <c r="K441" s="137"/>
    </row>
    <row r="442" spans="3:17" ht="14.25" customHeight="1">
      <c r="C442" s="138" t="s">
        <v>190</v>
      </c>
      <c r="D442" s="139"/>
      <c r="E442" s="14"/>
      <c r="F442" s="18"/>
      <c r="G442" s="37"/>
      <c r="H442" s="18"/>
      <c r="I442" s="18"/>
      <c r="J442" s="18"/>
      <c r="K442" s="18"/>
      <c r="L442" s="18"/>
      <c r="M442" s="18"/>
      <c r="N442" s="18"/>
      <c r="O442" s="18"/>
      <c r="P442" s="18"/>
      <c r="Q442" s="18"/>
    </row>
    <row r="443" spans="3:17" ht="14.25" customHeight="1">
      <c r="C443" s="3" t="s">
        <v>16</v>
      </c>
      <c r="F443" s="19"/>
      <c r="G443" s="38"/>
      <c r="H443" s="19"/>
      <c r="I443" s="19"/>
      <c r="J443" s="19"/>
      <c r="K443" s="19"/>
    </row>
    <row r="444" spans="3:17" ht="14.25" customHeight="1">
      <c r="C444" s="142" t="s">
        <v>28</v>
      </c>
      <c r="D444" s="143"/>
      <c r="E444" s="26" t="s">
        <v>311</v>
      </c>
      <c r="F444" s="20" t="s">
        <v>119</v>
      </c>
      <c r="G444" s="39">
        <v>0</v>
      </c>
      <c r="H444" s="21" t="s">
        <v>119</v>
      </c>
      <c r="I444" s="18"/>
      <c r="J444" s="18"/>
      <c r="K444" s="18"/>
      <c r="L444" s="18"/>
      <c r="M444" s="18"/>
      <c r="N444" s="18"/>
      <c r="O444" s="18"/>
      <c r="P444" s="18"/>
      <c r="Q444" s="18"/>
    </row>
    <row r="445" spans="3:17" ht="14.25" customHeight="1">
      <c r="C445" s="142" t="s">
        <v>32</v>
      </c>
      <c r="D445" s="143"/>
      <c r="E445" s="26" t="s">
        <v>311</v>
      </c>
      <c r="F445" s="20">
        <v>300</v>
      </c>
      <c r="G445" s="39">
        <v>0</v>
      </c>
      <c r="H445" s="21">
        <v>300</v>
      </c>
      <c r="I445" s="18"/>
      <c r="J445" s="18"/>
      <c r="K445" s="18"/>
      <c r="L445" s="18"/>
      <c r="M445" s="18"/>
      <c r="N445" s="18"/>
      <c r="O445" s="18"/>
      <c r="P445" s="18"/>
      <c r="Q445" s="18"/>
    </row>
    <row r="446" spans="3:17" ht="14.25" customHeight="1">
      <c r="C446" s="136" t="s">
        <v>40</v>
      </c>
      <c r="D446" s="137"/>
      <c r="E446" s="24" t="s">
        <v>540</v>
      </c>
      <c r="F446" s="24">
        <v>0</v>
      </c>
      <c r="G446" s="40">
        <v>0</v>
      </c>
      <c r="H446" s="24">
        <v>0</v>
      </c>
      <c r="I446" s="24" t="s">
        <v>57</v>
      </c>
      <c r="J446" s="24" t="s">
        <v>57</v>
      </c>
      <c r="K446" s="24" t="s">
        <v>57</v>
      </c>
      <c r="L446" s="50" t="s">
        <v>1608</v>
      </c>
      <c r="M446" s="50" t="s">
        <v>1608</v>
      </c>
      <c r="N446" s="50" t="s">
        <v>1608</v>
      </c>
      <c r="O446" s="50" t="s">
        <v>1608</v>
      </c>
      <c r="P446" s="50" t="s">
        <v>1608</v>
      </c>
      <c r="Q446" s="50" t="s">
        <v>1608</v>
      </c>
    </row>
    <row r="447" spans="3:17" ht="14.25" customHeight="1">
      <c r="C447" s="136" t="s">
        <v>193</v>
      </c>
      <c r="D447" s="137"/>
      <c r="E447" s="24" t="s">
        <v>311</v>
      </c>
      <c r="F447" s="24">
        <v>335</v>
      </c>
      <c r="G447" s="40">
        <v>0</v>
      </c>
      <c r="H447" s="24">
        <v>335</v>
      </c>
      <c r="I447" s="24" t="s">
        <v>57</v>
      </c>
      <c r="J447" s="24" t="s">
        <v>57</v>
      </c>
      <c r="K447" s="24" t="s">
        <v>57</v>
      </c>
      <c r="L447" s="50" t="s">
        <v>1608</v>
      </c>
      <c r="M447" s="50" t="s">
        <v>1608</v>
      </c>
      <c r="N447" s="50" t="s">
        <v>1608</v>
      </c>
      <c r="O447" s="50" t="s">
        <v>1608</v>
      </c>
      <c r="P447" s="50" t="s">
        <v>1608</v>
      </c>
      <c r="Q447" s="50" t="s">
        <v>1608</v>
      </c>
    </row>
    <row r="448" spans="3:17" ht="14.25" customHeight="1">
      <c r="C448" s="136" t="s">
        <v>25</v>
      </c>
      <c r="D448" s="137"/>
      <c r="E448" s="24" t="s">
        <v>311</v>
      </c>
      <c r="F448" s="24" t="s">
        <v>57</v>
      </c>
      <c r="G448" s="24" t="s">
        <v>57</v>
      </c>
      <c r="H448" s="24" t="s">
        <v>57</v>
      </c>
      <c r="I448" s="24" t="s">
        <v>57</v>
      </c>
      <c r="J448" s="24" t="s">
        <v>57</v>
      </c>
      <c r="K448" s="24" t="s">
        <v>57</v>
      </c>
      <c r="L448" s="50" t="s">
        <v>1608</v>
      </c>
      <c r="M448" s="50" t="s">
        <v>1608</v>
      </c>
      <c r="N448" s="50" t="s">
        <v>1608</v>
      </c>
      <c r="O448" s="50" t="s">
        <v>1608</v>
      </c>
      <c r="P448" s="50" t="s">
        <v>1608</v>
      </c>
      <c r="Q448" s="50" t="s">
        <v>1608</v>
      </c>
    </row>
    <row r="449" spans="3:17" ht="14.25" customHeight="1">
      <c r="C449" s="141" t="s">
        <v>47</v>
      </c>
      <c r="D449" s="141"/>
      <c r="E449" s="24"/>
      <c r="F449" s="24"/>
      <c r="G449" s="40"/>
      <c r="H449" s="24"/>
      <c r="I449" s="24"/>
      <c r="J449" s="24"/>
      <c r="K449" s="24"/>
      <c r="L449" s="24"/>
      <c r="M449" s="24"/>
      <c r="N449" s="24"/>
      <c r="O449" s="24"/>
      <c r="P449" s="24"/>
      <c r="Q449" s="24"/>
    </row>
    <row r="450" spans="3:17" ht="14.25" customHeight="1">
      <c r="C450" s="141" t="s">
        <v>33</v>
      </c>
      <c r="D450" s="141"/>
      <c r="E450" s="24" t="s">
        <v>311</v>
      </c>
      <c r="F450" s="24">
        <v>540</v>
      </c>
      <c r="G450" s="40">
        <v>0</v>
      </c>
      <c r="H450" s="24">
        <v>5540</v>
      </c>
      <c r="I450" s="24"/>
      <c r="J450" s="24"/>
      <c r="K450" s="24"/>
      <c r="L450" s="24"/>
      <c r="M450" s="24"/>
      <c r="N450" s="24"/>
      <c r="O450" s="24"/>
      <c r="P450" s="24"/>
      <c r="Q450" s="24"/>
    </row>
  </sheetData>
  <mergeCells count="404">
    <mergeCell ref="L406:N406"/>
    <mergeCell ref="O406:Q406"/>
    <mergeCell ref="C391:D391"/>
    <mergeCell ref="C392:D392"/>
    <mergeCell ref="C393:D393"/>
    <mergeCell ref="C394:D394"/>
    <mergeCell ref="C395:D395"/>
    <mergeCell ref="C409:D409"/>
    <mergeCell ref="F407:H407"/>
    <mergeCell ref="I407:K407"/>
    <mergeCell ref="L407:N407"/>
    <mergeCell ref="O407:Q407"/>
    <mergeCell ref="C408:D408"/>
    <mergeCell ref="C387:K387"/>
    <mergeCell ref="C388:D388"/>
    <mergeCell ref="C390:D390"/>
    <mergeCell ref="C384:K384"/>
    <mergeCell ref="C386:D386"/>
    <mergeCell ref="C385:D385"/>
    <mergeCell ref="C396:D396"/>
    <mergeCell ref="F406:H406"/>
    <mergeCell ref="I406:K406"/>
    <mergeCell ref="C378:D378"/>
    <mergeCell ref="C379:D379"/>
    <mergeCell ref="C380:D380"/>
    <mergeCell ref="C381:D381"/>
    <mergeCell ref="C383:D383"/>
    <mergeCell ref="C371:D371"/>
    <mergeCell ref="C373:D373"/>
    <mergeCell ref="C374:D374"/>
    <mergeCell ref="C376:D376"/>
    <mergeCell ref="C377:D377"/>
    <mergeCell ref="C375:D375"/>
    <mergeCell ref="C372:D372"/>
    <mergeCell ref="C382:D382"/>
    <mergeCell ref="C365:D365"/>
    <mergeCell ref="C366:D366"/>
    <mergeCell ref="C368:K368"/>
    <mergeCell ref="C369:D369"/>
    <mergeCell ref="C370:D370"/>
    <mergeCell ref="F363:H363"/>
    <mergeCell ref="I363:K363"/>
    <mergeCell ref="L363:N363"/>
    <mergeCell ref="O363:Q363"/>
    <mergeCell ref="F364:H364"/>
    <mergeCell ref="I364:K364"/>
    <mergeCell ref="L364:N364"/>
    <mergeCell ref="O364:Q364"/>
    <mergeCell ref="C352:D352"/>
    <mergeCell ref="C353:D353"/>
    <mergeCell ref="F324:H324"/>
    <mergeCell ref="I324:K324"/>
    <mergeCell ref="L324:N324"/>
    <mergeCell ref="C326:D326"/>
    <mergeCell ref="C327:D327"/>
    <mergeCell ref="C347:D347"/>
    <mergeCell ref="C348:D348"/>
    <mergeCell ref="C349:D349"/>
    <mergeCell ref="C350:D350"/>
    <mergeCell ref="C351:D351"/>
    <mergeCell ref="C344:K344"/>
    <mergeCell ref="C345:D345"/>
    <mergeCell ref="C340:D340"/>
    <mergeCell ref="C341:D341"/>
    <mergeCell ref="C342:K342"/>
    <mergeCell ref="C343:D343"/>
    <mergeCell ref="C335:D335"/>
    <mergeCell ref="C336:D336"/>
    <mergeCell ref="F313:H313"/>
    <mergeCell ref="I313:K313"/>
    <mergeCell ref="L313:N313"/>
    <mergeCell ref="O313:Q313"/>
    <mergeCell ref="O324:Q324"/>
    <mergeCell ref="C337:D337"/>
    <mergeCell ref="C338:D338"/>
    <mergeCell ref="C339:D339"/>
    <mergeCell ref="C330:D330"/>
    <mergeCell ref="C331:D331"/>
    <mergeCell ref="C332:D332"/>
    <mergeCell ref="C333:D333"/>
    <mergeCell ref="C334:D334"/>
    <mergeCell ref="C314:D314"/>
    <mergeCell ref="C315:D315"/>
    <mergeCell ref="C328:K328"/>
    <mergeCell ref="C329:D329"/>
    <mergeCell ref="F325:H325"/>
    <mergeCell ref="I325:K325"/>
    <mergeCell ref="L325:N325"/>
    <mergeCell ref="O325:Q325"/>
    <mergeCell ref="C302:D302"/>
    <mergeCell ref="C303:D303"/>
    <mergeCell ref="C276:D276"/>
    <mergeCell ref="C277:D277"/>
    <mergeCell ref="C278:D278"/>
    <mergeCell ref="C297:D297"/>
    <mergeCell ref="C298:D298"/>
    <mergeCell ref="C299:D299"/>
    <mergeCell ref="C300:D300"/>
    <mergeCell ref="C301:D301"/>
    <mergeCell ref="C294:K294"/>
    <mergeCell ref="C295:D295"/>
    <mergeCell ref="C290:D290"/>
    <mergeCell ref="C291:D291"/>
    <mergeCell ref="C292:K292"/>
    <mergeCell ref="C293:D293"/>
    <mergeCell ref="C288:D288"/>
    <mergeCell ref="C289:D289"/>
    <mergeCell ref="F312:H312"/>
    <mergeCell ref="I312:K312"/>
    <mergeCell ref="L312:N312"/>
    <mergeCell ref="O312:Q312"/>
    <mergeCell ref="C283:D283"/>
    <mergeCell ref="C284:D284"/>
    <mergeCell ref="C285:D285"/>
    <mergeCell ref="C286:D286"/>
    <mergeCell ref="C287:D287"/>
    <mergeCell ref="C275:D275"/>
    <mergeCell ref="C279:D279"/>
    <mergeCell ref="C280:D280"/>
    <mergeCell ref="C281:D281"/>
    <mergeCell ref="C282:D282"/>
    <mergeCell ref="C271:D271"/>
    <mergeCell ref="C272:D272"/>
    <mergeCell ref="C273:K273"/>
    <mergeCell ref="C274:D274"/>
    <mergeCell ref="F269:H269"/>
    <mergeCell ref="I269:K269"/>
    <mergeCell ref="L269:N269"/>
    <mergeCell ref="O269:Q269"/>
    <mergeCell ref="F270:H270"/>
    <mergeCell ref="I270:K270"/>
    <mergeCell ref="L270:N270"/>
    <mergeCell ref="O270:Q270"/>
    <mergeCell ref="C256:D256"/>
    <mergeCell ref="C257:D257"/>
    <mergeCell ref="C258:D258"/>
    <mergeCell ref="C259:D259"/>
    <mergeCell ref="C241:D241"/>
    <mergeCell ref="C242:D242"/>
    <mergeCell ref="C243:D243"/>
    <mergeCell ref="C244:D244"/>
    <mergeCell ref="C248:K248"/>
    <mergeCell ref="C251:D251"/>
    <mergeCell ref="C253:D253"/>
    <mergeCell ref="C254:D254"/>
    <mergeCell ref="C255:D255"/>
    <mergeCell ref="C236:D236"/>
    <mergeCell ref="C237:D237"/>
    <mergeCell ref="C238:D238"/>
    <mergeCell ref="C239:D239"/>
    <mergeCell ref="C240:D240"/>
    <mergeCell ref="C245:D245"/>
    <mergeCell ref="C246:D246"/>
    <mergeCell ref="C247:D247"/>
    <mergeCell ref="C250:K250"/>
    <mergeCell ref="C249:D249"/>
    <mergeCell ref="C232:D232"/>
    <mergeCell ref="C233:D233"/>
    <mergeCell ref="C234:D234"/>
    <mergeCell ref="C235:D235"/>
    <mergeCell ref="C226:D226"/>
    <mergeCell ref="C227:D227"/>
    <mergeCell ref="C229:K229"/>
    <mergeCell ref="C230:D230"/>
    <mergeCell ref="C231:D231"/>
    <mergeCell ref="C228:D228"/>
    <mergeCell ref="C206:D206"/>
    <mergeCell ref="C208:D208"/>
    <mergeCell ref="C209:D209"/>
    <mergeCell ref="C210:D210"/>
    <mergeCell ref="C211:D211"/>
    <mergeCell ref="C205:K205"/>
    <mergeCell ref="L224:N224"/>
    <mergeCell ref="O224:Q224"/>
    <mergeCell ref="F225:H225"/>
    <mergeCell ref="I225:K225"/>
    <mergeCell ref="L225:N225"/>
    <mergeCell ref="O225:Q225"/>
    <mergeCell ref="C212:D212"/>
    <mergeCell ref="C213:D213"/>
    <mergeCell ref="C214:D214"/>
    <mergeCell ref="F224:H224"/>
    <mergeCell ref="I224:K224"/>
    <mergeCell ref="C200:D200"/>
    <mergeCell ref="C201:D201"/>
    <mergeCell ref="C202:D202"/>
    <mergeCell ref="C203:K203"/>
    <mergeCell ref="C204:D204"/>
    <mergeCell ref="C195:D195"/>
    <mergeCell ref="C196:D196"/>
    <mergeCell ref="C197:D197"/>
    <mergeCell ref="C198:D198"/>
    <mergeCell ref="C199:D199"/>
    <mergeCell ref="C190:D190"/>
    <mergeCell ref="C191:D191"/>
    <mergeCell ref="C192:D192"/>
    <mergeCell ref="C193:D193"/>
    <mergeCell ref="C194:D194"/>
    <mergeCell ref="C185:D185"/>
    <mergeCell ref="C186:D186"/>
    <mergeCell ref="C187:K187"/>
    <mergeCell ref="C188:D188"/>
    <mergeCell ref="C189:D189"/>
    <mergeCell ref="I183:K183"/>
    <mergeCell ref="L183:N183"/>
    <mergeCell ref="O183:Q183"/>
    <mergeCell ref="F184:H184"/>
    <mergeCell ref="I184:K184"/>
    <mergeCell ref="L184:N184"/>
    <mergeCell ref="O184:Q184"/>
    <mergeCell ref="C167:D167"/>
    <mergeCell ref="C168:D168"/>
    <mergeCell ref="C169:D169"/>
    <mergeCell ref="C170:D170"/>
    <mergeCell ref="F183:H183"/>
    <mergeCell ref="C162:D162"/>
    <mergeCell ref="C163:D163"/>
    <mergeCell ref="C164:D164"/>
    <mergeCell ref="C160:D160"/>
    <mergeCell ref="C166:D166"/>
    <mergeCell ref="C159:D159"/>
    <mergeCell ref="C165:D165"/>
    <mergeCell ref="C152:D152"/>
    <mergeCell ref="C153:D153"/>
    <mergeCell ref="C161:D161"/>
    <mergeCell ref="C156:D156"/>
    <mergeCell ref="C157:D157"/>
    <mergeCell ref="C158:D158"/>
    <mergeCell ref="L147:N147"/>
    <mergeCell ref="O147:Q147"/>
    <mergeCell ref="F148:H148"/>
    <mergeCell ref="I148:K148"/>
    <mergeCell ref="L148:N148"/>
    <mergeCell ref="O148:Q148"/>
    <mergeCell ref="C143:D143"/>
    <mergeCell ref="C144:D144"/>
    <mergeCell ref="C145:D145"/>
    <mergeCell ref="F147:H147"/>
    <mergeCell ref="I147:K147"/>
    <mergeCell ref="C142:D142"/>
    <mergeCell ref="C136:K136"/>
    <mergeCell ref="C132:K132"/>
    <mergeCell ref="C134:D134"/>
    <mergeCell ref="C135:D135"/>
    <mergeCell ref="C112:D112"/>
    <mergeCell ref="C137:D137"/>
    <mergeCell ref="C139:D139"/>
    <mergeCell ref="C140:D140"/>
    <mergeCell ref="C141:D141"/>
    <mergeCell ref="C131:D131"/>
    <mergeCell ref="C126:D126"/>
    <mergeCell ref="C127:D127"/>
    <mergeCell ref="C128:D128"/>
    <mergeCell ref="C129:D129"/>
    <mergeCell ref="C130:D130"/>
    <mergeCell ref="C117:D117"/>
    <mergeCell ref="C118:D118"/>
    <mergeCell ref="C120:D120"/>
    <mergeCell ref="C121:D121"/>
    <mergeCell ref="C119:D119"/>
    <mergeCell ref="C102:D102"/>
    <mergeCell ref="C103:D103"/>
    <mergeCell ref="C106:D106"/>
    <mergeCell ref="C107:D107"/>
    <mergeCell ref="L94:N94"/>
    <mergeCell ref="O94:Q94"/>
    <mergeCell ref="C95:D95"/>
    <mergeCell ref="F93:H93"/>
    <mergeCell ref="I93:K93"/>
    <mergeCell ref="L93:N93"/>
    <mergeCell ref="O93:Q93"/>
    <mergeCell ref="C101:D101"/>
    <mergeCell ref="C104:D104"/>
    <mergeCell ref="C96:D96"/>
    <mergeCell ref="C97:K97"/>
    <mergeCell ref="C98:D98"/>
    <mergeCell ref="C99:D99"/>
    <mergeCell ref="C100:D100"/>
    <mergeCell ref="C149:D149"/>
    <mergeCell ref="C150:D150"/>
    <mergeCell ref="C151:D151"/>
    <mergeCell ref="C155:D155"/>
    <mergeCell ref="C154:K154"/>
    <mergeCell ref="C111:D111"/>
    <mergeCell ref="C76:D76"/>
    <mergeCell ref="C77:D77"/>
    <mergeCell ref="C78:D78"/>
    <mergeCell ref="C79:D79"/>
    <mergeCell ref="C123:D123"/>
    <mergeCell ref="C133:D133"/>
    <mergeCell ref="C108:D108"/>
    <mergeCell ref="F94:H94"/>
    <mergeCell ref="I94:K94"/>
    <mergeCell ref="C105:D105"/>
    <mergeCell ref="C124:D124"/>
    <mergeCell ref="C125:D125"/>
    <mergeCell ref="C109:D109"/>
    <mergeCell ref="C122:D122"/>
    <mergeCell ref="C113:D113"/>
    <mergeCell ref="C114:D114"/>
    <mergeCell ref="C115:D115"/>
    <mergeCell ref="C116:D116"/>
    <mergeCell ref="C70:K70"/>
    <mergeCell ref="C71:D71"/>
    <mergeCell ref="C73:D73"/>
    <mergeCell ref="C74:D74"/>
    <mergeCell ref="C75:D75"/>
    <mergeCell ref="C65:D65"/>
    <mergeCell ref="C66:K66"/>
    <mergeCell ref="C67:D67"/>
    <mergeCell ref="C68:K68"/>
    <mergeCell ref="C69:D69"/>
    <mergeCell ref="C48:D48"/>
    <mergeCell ref="C49:D49"/>
    <mergeCell ref="C60:D60"/>
    <mergeCell ref="C61:D61"/>
    <mergeCell ref="C62:D62"/>
    <mergeCell ref="C63:K63"/>
    <mergeCell ref="C64:D64"/>
    <mergeCell ref="C55:D55"/>
    <mergeCell ref="C56:D56"/>
    <mergeCell ref="C57:D57"/>
    <mergeCell ref="C58:D58"/>
    <mergeCell ref="C59:D59"/>
    <mergeCell ref="F28:H28"/>
    <mergeCell ref="I28:K28"/>
    <mergeCell ref="L28:N28"/>
    <mergeCell ref="O28:Q28"/>
    <mergeCell ref="F29:H29"/>
    <mergeCell ref="I29:K29"/>
    <mergeCell ref="L29:N29"/>
    <mergeCell ref="O29:Q29"/>
    <mergeCell ref="C40:D40"/>
    <mergeCell ref="C35:D35"/>
    <mergeCell ref="C36:D36"/>
    <mergeCell ref="C37:D37"/>
    <mergeCell ref="C38:D38"/>
    <mergeCell ref="C39:D39"/>
    <mergeCell ref="O418:Q418"/>
    <mergeCell ref="F419:H419"/>
    <mergeCell ref="I419:K419"/>
    <mergeCell ref="L419:N419"/>
    <mergeCell ref="O419:Q419"/>
    <mergeCell ref="C420:D420"/>
    <mergeCell ref="C110:D110"/>
    <mergeCell ref="C30:D30"/>
    <mergeCell ref="C31:D31"/>
    <mergeCell ref="C32:K32"/>
    <mergeCell ref="C33:D33"/>
    <mergeCell ref="C34:D34"/>
    <mergeCell ref="C41:D41"/>
    <mergeCell ref="C42:D42"/>
    <mergeCell ref="C43:D43"/>
    <mergeCell ref="C44:D44"/>
    <mergeCell ref="C50:D50"/>
    <mergeCell ref="C51:D51"/>
    <mergeCell ref="C52:D52"/>
    <mergeCell ref="C53:D53"/>
    <mergeCell ref="C54:D54"/>
    <mergeCell ref="C45:D45"/>
    <mergeCell ref="C46:D46"/>
    <mergeCell ref="C47:D47"/>
    <mergeCell ref="C424:D424"/>
    <mergeCell ref="C425:D425"/>
    <mergeCell ref="C426:D426"/>
    <mergeCell ref="C427:D427"/>
    <mergeCell ref="C428:D428"/>
    <mergeCell ref="C429:D429"/>
    <mergeCell ref="F418:H418"/>
    <mergeCell ref="I418:K418"/>
    <mergeCell ref="L418:N418"/>
    <mergeCell ref="C16:D16"/>
    <mergeCell ref="C449:D449"/>
    <mergeCell ref="C450:D450"/>
    <mergeCell ref="C439:D439"/>
    <mergeCell ref="C440:D440"/>
    <mergeCell ref="C441:K441"/>
    <mergeCell ref="C442:D442"/>
    <mergeCell ref="C444:D444"/>
    <mergeCell ref="C445:D445"/>
    <mergeCell ref="C446:D446"/>
    <mergeCell ref="C447:D447"/>
    <mergeCell ref="C448:D448"/>
    <mergeCell ref="C430:D430"/>
    <mergeCell ref="C431:D431"/>
    <mergeCell ref="C432:D432"/>
    <mergeCell ref="C433:D433"/>
    <mergeCell ref="C434:D434"/>
    <mergeCell ref="C435:D435"/>
    <mergeCell ref="C436:D436"/>
    <mergeCell ref="C437:D437"/>
    <mergeCell ref="C438:D438"/>
    <mergeCell ref="C421:D421"/>
    <mergeCell ref="C422:K422"/>
    <mergeCell ref="C423:D423"/>
    <mergeCell ref="F13:H13"/>
    <mergeCell ref="I13:K13"/>
    <mergeCell ref="L13:N13"/>
    <mergeCell ref="O13:Q13"/>
    <mergeCell ref="F14:H14"/>
    <mergeCell ref="I14:K14"/>
    <mergeCell ref="L14:N14"/>
    <mergeCell ref="O14:Q14"/>
    <mergeCell ref="C15:D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Q262"/>
  <sheetViews>
    <sheetView topLeftCell="C240" zoomScale="70" zoomScaleNormal="70" workbookViewId="0">
      <selection activeCell="G249" sqref="G249"/>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22.85546875" customWidth="1"/>
    <col min="16" max="16" width="16.28515625" customWidth="1"/>
    <col min="17" max="17" width="18.140625" customWidth="1"/>
  </cols>
  <sheetData>
    <row r="1" spans="1:7" ht="21.75" customHeight="1">
      <c r="A1" s="27" t="s">
        <v>0</v>
      </c>
    </row>
    <row r="2" spans="1:7" ht="22.5" customHeight="1">
      <c r="C2" s="25" t="s">
        <v>43</v>
      </c>
    </row>
    <row r="3" spans="1:7" ht="22.5" customHeight="1">
      <c r="C3" s="25"/>
    </row>
    <row r="4" spans="1:7">
      <c r="C4" s="4" t="s">
        <v>1</v>
      </c>
      <c r="D4" s="5" t="s">
        <v>54</v>
      </c>
      <c r="E4" s="1"/>
    </row>
    <row r="5" spans="1:7" s="30" customFormat="1">
      <c r="B5" s="45"/>
      <c r="C5" s="53"/>
      <c r="D5" s="54"/>
      <c r="E5" s="55"/>
    </row>
    <row r="6" spans="1:7" ht="20.100000000000001" customHeight="1">
      <c r="C6" s="4" t="s">
        <v>2</v>
      </c>
      <c r="D6" s="5" t="s">
        <v>54</v>
      </c>
      <c r="E6" s="1"/>
      <c r="G6" s="35"/>
    </row>
    <row r="7" spans="1:7" ht="20.100000000000001" customHeight="1">
      <c r="C7" s="4" t="s">
        <v>5</v>
      </c>
      <c r="D7" s="16" t="s">
        <v>1685</v>
      </c>
      <c r="E7" s="1"/>
      <c r="G7" s="35"/>
    </row>
    <row r="8" spans="1:7" ht="20.100000000000001" customHeight="1">
      <c r="C8" s="4" t="s">
        <v>7</v>
      </c>
      <c r="D8" s="5">
        <v>70</v>
      </c>
      <c r="E8" s="1"/>
      <c r="G8" s="35"/>
    </row>
    <row r="9" spans="1:7" ht="20.100000000000001" customHeight="1">
      <c r="C9" s="4" t="s">
        <v>12</v>
      </c>
      <c r="D9" s="5">
        <v>70</v>
      </c>
      <c r="E9" s="1"/>
      <c r="G9" s="35"/>
    </row>
    <row r="10" spans="1:7" ht="20.100000000000001" customHeight="1">
      <c r="C10" s="4" t="s">
        <v>13</v>
      </c>
      <c r="D10" s="7" t="s">
        <v>692</v>
      </c>
      <c r="E10" s="1"/>
      <c r="G10" s="35"/>
    </row>
    <row r="11" spans="1:7" ht="33" customHeight="1">
      <c r="C11" s="8" t="s">
        <v>51</v>
      </c>
      <c r="D11" s="32">
        <v>5.3E-3</v>
      </c>
      <c r="E11" s="1"/>
      <c r="G11" s="35"/>
    </row>
    <row r="12" spans="1:7" ht="32.25" customHeight="1">
      <c r="C12" s="8" t="s">
        <v>50</v>
      </c>
      <c r="D12" s="32">
        <v>4.4999999999999998E-2</v>
      </c>
      <c r="E12" s="1"/>
      <c r="G12" s="35"/>
    </row>
    <row r="13" spans="1:7" ht="31.5" customHeight="1">
      <c r="C13" s="51" t="s">
        <v>93</v>
      </c>
      <c r="D13" s="34" t="s">
        <v>1608</v>
      </c>
      <c r="E13" s="1"/>
      <c r="G13" s="35"/>
    </row>
    <row r="14" spans="1:7" ht="32.25" customHeight="1">
      <c r="C14" s="8" t="s">
        <v>92</v>
      </c>
      <c r="D14" s="34" t="s">
        <v>1608</v>
      </c>
      <c r="G14" s="35"/>
    </row>
    <row r="15" spans="1:7" ht="30" customHeight="1">
      <c r="C15" s="42" t="s">
        <v>107</v>
      </c>
      <c r="D15" s="32" t="s">
        <v>1608</v>
      </c>
      <c r="G15" s="35"/>
    </row>
    <row r="16" spans="1:7" ht="35.25" customHeight="1">
      <c r="C16" s="42" t="s">
        <v>108</v>
      </c>
      <c r="D16" s="33" t="s">
        <v>1608</v>
      </c>
      <c r="G16" s="35"/>
    </row>
    <row r="17" spans="2:17" s="10" customFormat="1" ht="20.100000000000001" customHeight="1">
      <c r="B17" s="9"/>
      <c r="F17" s="147" t="s">
        <v>3</v>
      </c>
      <c r="G17" s="148"/>
      <c r="H17" s="149"/>
      <c r="I17" s="146" t="s">
        <v>4</v>
      </c>
      <c r="J17" s="146"/>
      <c r="K17" s="146"/>
      <c r="L17" s="146" t="s">
        <v>49</v>
      </c>
      <c r="M17" s="146"/>
      <c r="N17" s="146"/>
      <c r="O17" s="146" t="s">
        <v>48</v>
      </c>
      <c r="P17" s="146"/>
      <c r="Q17" s="146"/>
    </row>
    <row r="18" spans="2:17" s="10" customFormat="1" ht="20.100000000000001" customHeight="1">
      <c r="B18" s="9"/>
      <c r="F18" s="147" t="s">
        <v>6</v>
      </c>
      <c r="G18" s="148"/>
      <c r="H18" s="149"/>
      <c r="I18" s="150" t="s">
        <v>26</v>
      </c>
      <c r="J18" s="150"/>
      <c r="K18" s="150"/>
      <c r="L18" s="150" t="s">
        <v>26</v>
      </c>
      <c r="M18" s="150"/>
      <c r="N18" s="150"/>
      <c r="O18" s="150" t="s">
        <v>26</v>
      </c>
      <c r="P18" s="150"/>
      <c r="Q18" s="150"/>
    </row>
    <row r="19" spans="2:17" s="13" customFormat="1" ht="20.100000000000001" customHeight="1">
      <c r="B19" s="11"/>
      <c r="C19" s="151" t="s">
        <v>14</v>
      </c>
      <c r="D19" s="152"/>
      <c r="E19" s="28" t="s">
        <v>17</v>
      </c>
      <c r="F19" s="28" t="s">
        <v>8</v>
      </c>
      <c r="G19" s="36" t="s">
        <v>18</v>
      </c>
      <c r="H19" s="28" t="s">
        <v>19</v>
      </c>
      <c r="I19" s="28" t="s">
        <v>9</v>
      </c>
      <c r="J19" s="28" t="s">
        <v>10</v>
      </c>
      <c r="K19" s="28" t="s">
        <v>11</v>
      </c>
      <c r="L19" s="28" t="s">
        <v>9</v>
      </c>
      <c r="M19" s="28" t="s">
        <v>10</v>
      </c>
      <c r="N19" s="28" t="s">
        <v>11</v>
      </c>
      <c r="O19" s="28" t="s">
        <v>9</v>
      </c>
      <c r="P19" s="28" t="s">
        <v>10</v>
      </c>
      <c r="Q19" s="28" t="s">
        <v>11</v>
      </c>
    </row>
    <row r="20" spans="2:17" ht="150.75" customHeight="1">
      <c r="C20" s="134" t="s">
        <v>1686</v>
      </c>
      <c r="D20" s="135"/>
      <c r="E20" s="14" t="s">
        <v>1687</v>
      </c>
      <c r="F20" s="18">
        <v>39210</v>
      </c>
      <c r="G20" s="37">
        <v>36</v>
      </c>
      <c r="H20" s="18">
        <v>25086</v>
      </c>
      <c r="I20" s="50">
        <v>222.13</v>
      </c>
      <c r="J20" s="50">
        <v>177.23</v>
      </c>
      <c r="K20" s="50">
        <v>150.61000000000001</v>
      </c>
      <c r="L20" s="50" t="s">
        <v>1608</v>
      </c>
      <c r="M20" s="50" t="s">
        <v>1608</v>
      </c>
      <c r="N20" s="50" t="s">
        <v>1608</v>
      </c>
      <c r="O20" s="50" t="s">
        <v>1608</v>
      </c>
      <c r="P20" s="50" t="s">
        <v>1608</v>
      </c>
      <c r="Q20" s="50" t="s">
        <v>1608</v>
      </c>
    </row>
    <row r="21" spans="2:17" s="30" customFormat="1" ht="15" customHeight="1">
      <c r="B21" s="45"/>
      <c r="C21" s="46"/>
      <c r="D21" s="31"/>
      <c r="E21" s="47"/>
      <c r="F21" s="48"/>
      <c r="G21" s="49"/>
      <c r="H21" s="48"/>
      <c r="I21" s="52"/>
      <c r="J21" s="52"/>
      <c r="K21" s="52"/>
      <c r="L21" s="52"/>
      <c r="M21" s="52"/>
      <c r="N21" s="52"/>
      <c r="O21" s="48"/>
      <c r="P21" s="48"/>
      <c r="Q21" s="48"/>
    </row>
    <row r="22" spans="2:17" ht="20.100000000000001" customHeight="1">
      <c r="C22" s="4" t="s">
        <v>2</v>
      </c>
      <c r="D22" s="5" t="s">
        <v>54</v>
      </c>
      <c r="E22" s="1"/>
      <c r="G22" s="35"/>
    </row>
    <row r="23" spans="2:17" ht="20.100000000000001" customHeight="1">
      <c r="C23" s="4" t="s">
        <v>5</v>
      </c>
      <c r="D23" s="16" t="s">
        <v>1688</v>
      </c>
      <c r="E23" s="1"/>
      <c r="G23" s="35"/>
    </row>
    <row r="24" spans="2:17" ht="20.100000000000001" customHeight="1">
      <c r="C24" s="4" t="s">
        <v>7</v>
      </c>
      <c r="D24" s="5">
        <v>70</v>
      </c>
      <c r="E24" s="1"/>
      <c r="G24" s="35"/>
    </row>
    <row r="25" spans="2:17" ht="20.100000000000001" customHeight="1">
      <c r="C25" s="4" t="s">
        <v>12</v>
      </c>
      <c r="D25" s="5" t="s">
        <v>311</v>
      </c>
      <c r="E25" s="1"/>
      <c r="G25" s="35"/>
    </row>
    <row r="26" spans="2:17" ht="20.100000000000001" customHeight="1">
      <c r="C26" s="4" t="s">
        <v>13</v>
      </c>
      <c r="D26" s="7" t="s">
        <v>698</v>
      </c>
      <c r="E26" s="1"/>
      <c r="G26" s="35"/>
    </row>
    <row r="27" spans="2:17" ht="27.75" customHeight="1">
      <c r="C27" s="8" t="s">
        <v>51</v>
      </c>
      <c r="D27" s="32">
        <v>5.0000000000000001E-3</v>
      </c>
      <c r="E27" s="1"/>
      <c r="G27" s="35"/>
    </row>
    <row r="28" spans="2:17" ht="33.75" customHeight="1">
      <c r="C28" s="8" t="s">
        <v>50</v>
      </c>
      <c r="D28" s="32" t="s">
        <v>311</v>
      </c>
      <c r="E28" s="1"/>
      <c r="G28" s="35"/>
    </row>
    <row r="29" spans="2:17" ht="27.75" customHeight="1">
      <c r="C29" s="51" t="s">
        <v>93</v>
      </c>
      <c r="D29" s="34" t="s">
        <v>1608</v>
      </c>
      <c r="E29" s="1"/>
      <c r="G29" s="35"/>
    </row>
    <row r="30" spans="2:17" ht="27" customHeight="1">
      <c r="C30" s="42" t="s">
        <v>107</v>
      </c>
      <c r="D30" s="32" t="s">
        <v>1608</v>
      </c>
      <c r="G30" s="35"/>
    </row>
    <row r="31" spans="2:17" s="10" customFormat="1" ht="20.100000000000001" customHeight="1">
      <c r="B31" s="9"/>
      <c r="F31" s="147" t="s">
        <v>3</v>
      </c>
      <c r="G31" s="148"/>
      <c r="H31" s="149"/>
      <c r="I31" s="146" t="s">
        <v>4</v>
      </c>
      <c r="J31" s="146"/>
      <c r="K31" s="146"/>
      <c r="L31" s="146" t="s">
        <v>49</v>
      </c>
      <c r="M31" s="146"/>
      <c r="N31" s="146"/>
      <c r="O31" s="146" t="s">
        <v>48</v>
      </c>
      <c r="P31" s="146"/>
      <c r="Q31" s="146"/>
    </row>
    <row r="32" spans="2:17" s="10" customFormat="1" ht="20.100000000000001" customHeight="1">
      <c r="B32" s="9"/>
      <c r="F32" s="147" t="s">
        <v>6</v>
      </c>
      <c r="G32" s="148"/>
      <c r="H32" s="149"/>
      <c r="I32" s="150" t="s">
        <v>26</v>
      </c>
      <c r="J32" s="150"/>
      <c r="K32" s="150"/>
      <c r="L32" s="150" t="s">
        <v>26</v>
      </c>
      <c r="M32" s="150"/>
      <c r="N32" s="150"/>
      <c r="O32" s="150" t="s">
        <v>26</v>
      </c>
      <c r="P32" s="150"/>
      <c r="Q32" s="150"/>
    </row>
    <row r="33" spans="2:17" s="13" customFormat="1" ht="20.100000000000001" customHeight="1">
      <c r="B33" s="11"/>
      <c r="C33" s="151" t="s">
        <v>14</v>
      </c>
      <c r="D33" s="152"/>
      <c r="E33" s="28" t="s">
        <v>17</v>
      </c>
      <c r="F33" s="28" t="s">
        <v>8</v>
      </c>
      <c r="G33" s="36" t="s">
        <v>18</v>
      </c>
      <c r="H33" s="28" t="s">
        <v>19</v>
      </c>
      <c r="I33" s="28" t="s">
        <v>9</v>
      </c>
      <c r="J33" s="28" t="s">
        <v>10</v>
      </c>
      <c r="K33" s="28" t="s">
        <v>11</v>
      </c>
      <c r="L33" s="28" t="s">
        <v>9</v>
      </c>
      <c r="M33" s="28" t="s">
        <v>10</v>
      </c>
      <c r="N33" s="28" t="s">
        <v>11</v>
      </c>
      <c r="O33" s="28" t="s">
        <v>9</v>
      </c>
      <c r="P33" s="28" t="s">
        <v>10</v>
      </c>
      <c r="Q33" s="28" t="s">
        <v>11</v>
      </c>
    </row>
    <row r="34" spans="2:17" ht="150.75" customHeight="1">
      <c r="C34" s="134" t="s">
        <v>1689</v>
      </c>
      <c r="D34" s="135"/>
      <c r="E34" s="14" t="s">
        <v>1690</v>
      </c>
      <c r="F34" s="18">
        <v>32660</v>
      </c>
      <c r="G34" s="37">
        <v>35</v>
      </c>
      <c r="H34" s="18">
        <v>20904</v>
      </c>
      <c r="I34" s="50">
        <v>267.13</v>
      </c>
      <c r="J34" s="50">
        <v>213.13</v>
      </c>
      <c r="K34" s="50">
        <v>181.13</v>
      </c>
      <c r="L34" s="50" t="s">
        <v>1608</v>
      </c>
      <c r="M34" s="50" t="s">
        <v>1608</v>
      </c>
      <c r="N34" s="50" t="s">
        <v>1608</v>
      </c>
      <c r="O34" s="50" t="s">
        <v>1608</v>
      </c>
      <c r="P34" s="50" t="s">
        <v>1608</v>
      </c>
      <c r="Q34" s="50" t="s">
        <v>1608</v>
      </c>
    </row>
    <row r="35" spans="2:17" ht="20.100000000000001" customHeight="1">
      <c r="B35" s="15"/>
      <c r="C35" s="153" t="s">
        <v>1691</v>
      </c>
      <c r="D35" s="153"/>
      <c r="E35" s="153"/>
      <c r="F35" s="153"/>
      <c r="G35" s="153"/>
      <c r="H35" s="153"/>
      <c r="I35" s="153"/>
      <c r="J35" s="153"/>
      <c r="K35" s="153"/>
    </row>
    <row r="36" spans="2:17" ht="20.100000000000001" customHeight="1">
      <c r="C36" s="144" t="s">
        <v>70</v>
      </c>
      <c r="D36" s="145"/>
      <c r="E36" s="14"/>
      <c r="F36" s="18"/>
      <c r="G36" s="37"/>
      <c r="H36" s="18"/>
      <c r="I36" s="18"/>
      <c r="J36" s="18"/>
      <c r="K36" s="18"/>
      <c r="L36" s="18"/>
      <c r="M36" s="18"/>
      <c r="N36" s="18"/>
      <c r="O36" s="18"/>
      <c r="P36" s="18"/>
      <c r="Q36" s="18"/>
    </row>
    <row r="37" spans="2:17" ht="20.100000000000001" customHeight="1">
      <c r="C37" s="138" t="s">
        <v>146</v>
      </c>
      <c r="D37" s="139"/>
      <c r="E37" s="14" t="s">
        <v>150</v>
      </c>
      <c r="F37" s="18">
        <v>2995</v>
      </c>
      <c r="G37" s="37">
        <v>44</v>
      </c>
      <c r="H37" s="18">
        <v>1650</v>
      </c>
      <c r="I37" s="50">
        <v>43.16</v>
      </c>
      <c r="J37" s="50">
        <v>34.44</v>
      </c>
      <c r="K37" s="50">
        <v>29.26</v>
      </c>
      <c r="L37" s="50" t="s">
        <v>1608</v>
      </c>
      <c r="M37" s="50" t="s">
        <v>1608</v>
      </c>
      <c r="N37" s="50" t="s">
        <v>1608</v>
      </c>
      <c r="O37" s="18" t="s">
        <v>1608</v>
      </c>
      <c r="P37" s="18" t="s">
        <v>1608</v>
      </c>
      <c r="Q37" s="18" t="s">
        <v>1608</v>
      </c>
    </row>
    <row r="38" spans="2:17" ht="20.100000000000001" customHeight="1">
      <c r="C38" s="138" t="s">
        <v>149</v>
      </c>
      <c r="D38" s="139"/>
      <c r="E38" s="14" t="s">
        <v>151</v>
      </c>
      <c r="F38" s="18">
        <v>4995</v>
      </c>
      <c r="G38" s="37">
        <v>35</v>
      </c>
      <c r="H38" s="18">
        <v>3199</v>
      </c>
      <c r="I38" s="50">
        <v>70.430000000000007</v>
      </c>
      <c r="J38" s="50">
        <v>56.19</v>
      </c>
      <c r="K38" s="50">
        <v>47.75</v>
      </c>
      <c r="L38" s="50" t="s">
        <v>1608</v>
      </c>
      <c r="M38" s="50" t="s">
        <v>1608</v>
      </c>
      <c r="N38" s="50" t="s">
        <v>1608</v>
      </c>
      <c r="O38" s="18" t="s">
        <v>1608</v>
      </c>
      <c r="P38" s="18" t="s">
        <v>1608</v>
      </c>
      <c r="Q38" s="18" t="s">
        <v>1608</v>
      </c>
    </row>
    <row r="39" spans="2:17" ht="20.100000000000001" customHeight="1">
      <c r="C39" s="138" t="s">
        <v>147</v>
      </c>
      <c r="D39" s="139"/>
      <c r="E39" s="14" t="s">
        <v>152</v>
      </c>
      <c r="F39" s="18">
        <v>999</v>
      </c>
      <c r="G39" s="37">
        <v>15</v>
      </c>
      <c r="H39" s="18">
        <v>849</v>
      </c>
      <c r="I39" s="50">
        <v>19.809999999999999</v>
      </c>
      <c r="J39" s="50">
        <v>15.81</v>
      </c>
      <c r="K39" s="50">
        <v>13.44</v>
      </c>
      <c r="L39" s="50" t="s">
        <v>1608</v>
      </c>
      <c r="M39" s="50" t="s">
        <v>1608</v>
      </c>
      <c r="N39" s="50" t="s">
        <v>1608</v>
      </c>
      <c r="O39" s="18" t="s">
        <v>1608</v>
      </c>
      <c r="P39" s="18" t="s">
        <v>1608</v>
      </c>
      <c r="Q39" s="18" t="s">
        <v>1608</v>
      </c>
    </row>
    <row r="40" spans="2:17" ht="20.100000000000001" customHeight="1">
      <c r="C40" s="138" t="s">
        <v>148</v>
      </c>
      <c r="D40" s="139"/>
      <c r="E40" s="14" t="s">
        <v>153</v>
      </c>
      <c r="F40" s="18">
        <v>2500</v>
      </c>
      <c r="G40" s="37">
        <v>58</v>
      </c>
      <c r="H40" s="18">
        <v>1050</v>
      </c>
      <c r="I40" s="50">
        <v>27.16</v>
      </c>
      <c r="J40" s="50">
        <v>21.67</v>
      </c>
      <c r="K40" s="50">
        <v>18.420000000000002</v>
      </c>
      <c r="L40" s="50" t="s">
        <v>1608</v>
      </c>
      <c r="M40" s="50" t="s">
        <v>1608</v>
      </c>
      <c r="N40" s="50" t="s">
        <v>1608</v>
      </c>
      <c r="O40" s="18" t="s">
        <v>1608</v>
      </c>
      <c r="P40" s="18" t="s">
        <v>1608</v>
      </c>
      <c r="Q40" s="18" t="s">
        <v>1608</v>
      </c>
    </row>
    <row r="41" spans="2:17" ht="20.100000000000001" customHeight="1">
      <c r="C41" s="144" t="s">
        <v>70</v>
      </c>
      <c r="D41" s="145"/>
      <c r="E41" s="14"/>
      <c r="F41" s="18"/>
      <c r="G41" s="37"/>
      <c r="H41" s="18"/>
      <c r="I41" s="18"/>
      <c r="J41" s="18"/>
      <c r="K41" s="18"/>
      <c r="L41" s="50"/>
      <c r="M41" s="50"/>
      <c r="N41" s="50"/>
      <c r="O41" s="18"/>
      <c r="P41" s="18"/>
      <c r="Q41" s="18"/>
    </row>
    <row r="42" spans="2:17" ht="20.100000000000001" customHeight="1">
      <c r="C42" s="138" t="s">
        <v>155</v>
      </c>
      <c r="D42" s="139"/>
      <c r="E42" s="14" t="s">
        <v>156</v>
      </c>
      <c r="F42" s="18">
        <v>99</v>
      </c>
      <c r="G42" s="37">
        <v>0</v>
      </c>
      <c r="H42" s="18">
        <v>99</v>
      </c>
      <c r="I42" s="50">
        <v>3.63</v>
      </c>
      <c r="J42" s="50">
        <v>2.91</v>
      </c>
      <c r="K42" s="50">
        <v>2.46</v>
      </c>
      <c r="L42" s="50" t="s">
        <v>1608</v>
      </c>
      <c r="M42" s="50" t="s">
        <v>1608</v>
      </c>
      <c r="N42" s="50" t="s">
        <v>1608</v>
      </c>
      <c r="O42" s="18" t="s">
        <v>1608</v>
      </c>
      <c r="P42" s="18" t="s">
        <v>1608</v>
      </c>
      <c r="Q42" s="18" t="s">
        <v>1608</v>
      </c>
    </row>
    <row r="43" spans="2:17" ht="20.100000000000001" customHeight="1">
      <c r="C43" s="138" t="s">
        <v>1617</v>
      </c>
      <c r="D43" s="139"/>
      <c r="E43" s="14" t="s">
        <v>1616</v>
      </c>
      <c r="F43" s="18">
        <v>279</v>
      </c>
      <c r="G43" s="37">
        <v>13</v>
      </c>
      <c r="H43" s="18">
        <v>240</v>
      </c>
      <c r="I43" s="50">
        <v>8.0399999999999991</v>
      </c>
      <c r="J43" s="50">
        <v>6.41</v>
      </c>
      <c r="K43" s="50">
        <v>5.45</v>
      </c>
      <c r="L43" s="50" t="s">
        <v>1608</v>
      </c>
      <c r="M43" s="50" t="s">
        <v>1608</v>
      </c>
      <c r="N43" s="50" t="s">
        <v>1608</v>
      </c>
      <c r="O43" s="18" t="s">
        <v>1608</v>
      </c>
      <c r="P43" s="18" t="s">
        <v>1608</v>
      </c>
      <c r="Q43" s="18" t="s">
        <v>1608</v>
      </c>
    </row>
    <row r="44" spans="2:17" ht="20.100000000000001" customHeight="1">
      <c r="C44" s="138" t="s">
        <v>154</v>
      </c>
      <c r="D44" s="139"/>
      <c r="E44" s="14" t="s">
        <v>157</v>
      </c>
      <c r="F44" s="18">
        <v>299</v>
      </c>
      <c r="G44" s="37">
        <v>16</v>
      </c>
      <c r="H44" s="18">
        <v>249</v>
      </c>
      <c r="I44" s="50">
        <v>9.14</v>
      </c>
      <c r="J44" s="50">
        <v>7.3</v>
      </c>
      <c r="K44" s="50">
        <v>6.2</v>
      </c>
      <c r="L44" s="50" t="s">
        <v>1608</v>
      </c>
      <c r="M44" s="50" t="s">
        <v>1608</v>
      </c>
      <c r="N44" s="50" t="s">
        <v>1608</v>
      </c>
      <c r="O44" s="18" t="s">
        <v>1608</v>
      </c>
      <c r="P44" s="18" t="s">
        <v>1608</v>
      </c>
      <c r="Q44" s="18" t="s">
        <v>1608</v>
      </c>
    </row>
    <row r="45" spans="2:17" ht="20.100000000000001" customHeight="1">
      <c r="C45" s="144" t="s">
        <v>76</v>
      </c>
      <c r="D45" s="139"/>
      <c r="E45" s="14"/>
      <c r="F45" s="18"/>
      <c r="G45" s="37"/>
      <c r="H45" s="18"/>
      <c r="I45" s="18"/>
      <c r="J45" s="18"/>
      <c r="K45" s="18"/>
      <c r="L45" s="50"/>
      <c r="M45" s="50"/>
      <c r="N45" s="50"/>
      <c r="O45" s="18"/>
      <c r="P45" s="18"/>
      <c r="Q45" s="18"/>
    </row>
    <row r="46" spans="2:17" ht="20.100000000000001" customHeight="1">
      <c r="C46" s="138" t="s">
        <v>172</v>
      </c>
      <c r="D46" s="139"/>
      <c r="E46" s="14" t="s">
        <v>173</v>
      </c>
      <c r="F46" s="18">
        <v>699</v>
      </c>
      <c r="G46" s="37">
        <v>30</v>
      </c>
      <c r="H46" s="18">
        <v>489</v>
      </c>
      <c r="I46" s="50">
        <v>17.940000000000001</v>
      </c>
      <c r="J46" s="50">
        <v>14.32</v>
      </c>
      <c r="K46" s="50">
        <v>12.17</v>
      </c>
      <c r="L46" s="50" t="s">
        <v>1608</v>
      </c>
      <c r="M46" s="50" t="s">
        <v>1608</v>
      </c>
      <c r="N46" s="50" t="s">
        <v>1608</v>
      </c>
      <c r="O46" s="18" t="s">
        <v>1608</v>
      </c>
      <c r="P46" s="18" t="s">
        <v>1608</v>
      </c>
      <c r="Q46" s="18" t="s">
        <v>1608</v>
      </c>
    </row>
    <row r="47" spans="2:17" ht="20.100000000000001" customHeight="1">
      <c r="C47" s="138" t="s">
        <v>166</v>
      </c>
      <c r="D47" s="139"/>
      <c r="E47" s="14" t="s">
        <v>174</v>
      </c>
      <c r="F47" s="18">
        <v>2600</v>
      </c>
      <c r="G47" s="37">
        <v>0</v>
      </c>
      <c r="H47" s="18">
        <v>2600</v>
      </c>
      <c r="I47" s="50">
        <v>95.42</v>
      </c>
      <c r="J47" s="50">
        <v>76.14</v>
      </c>
      <c r="K47" s="50">
        <v>64.7</v>
      </c>
      <c r="L47" s="50" t="s">
        <v>1608</v>
      </c>
      <c r="M47" s="50" t="s">
        <v>1608</v>
      </c>
      <c r="N47" s="50" t="s">
        <v>1608</v>
      </c>
      <c r="O47" s="18" t="s">
        <v>1608</v>
      </c>
      <c r="P47" s="18" t="s">
        <v>1608</v>
      </c>
      <c r="Q47" s="18" t="s">
        <v>1608</v>
      </c>
    </row>
    <row r="48" spans="2:17" ht="20.100000000000001" customHeight="1">
      <c r="C48" s="138" t="s">
        <v>167</v>
      </c>
      <c r="D48" s="139"/>
      <c r="E48" s="14" t="s">
        <v>175</v>
      </c>
      <c r="F48" s="18">
        <v>2199</v>
      </c>
      <c r="G48" s="37">
        <v>9</v>
      </c>
      <c r="H48" s="18">
        <v>1999</v>
      </c>
      <c r="I48" s="50">
        <v>61.04</v>
      </c>
      <c r="J48" s="50">
        <v>48.7</v>
      </c>
      <c r="K48" s="50">
        <v>41.38</v>
      </c>
      <c r="L48" s="50" t="s">
        <v>1608</v>
      </c>
      <c r="M48" s="50" t="s">
        <v>1608</v>
      </c>
      <c r="N48" s="50" t="s">
        <v>1608</v>
      </c>
      <c r="O48" s="18" t="s">
        <v>1608</v>
      </c>
      <c r="P48" s="18" t="s">
        <v>1608</v>
      </c>
      <c r="Q48" s="18" t="s">
        <v>1608</v>
      </c>
    </row>
    <row r="49" spans="3:17" ht="20.100000000000001" customHeight="1">
      <c r="C49" s="138" t="s">
        <v>168</v>
      </c>
      <c r="D49" s="139"/>
      <c r="E49" s="14" t="s">
        <v>177</v>
      </c>
      <c r="F49" s="18">
        <v>995</v>
      </c>
      <c r="G49" s="37">
        <v>0</v>
      </c>
      <c r="H49" s="18">
        <v>995</v>
      </c>
      <c r="I49" s="50">
        <v>36.520000000000003</v>
      </c>
      <c r="J49" s="50">
        <v>29.14</v>
      </c>
      <c r="K49" s="50">
        <v>24.76</v>
      </c>
      <c r="L49" s="50" t="s">
        <v>1608</v>
      </c>
      <c r="M49" s="50" t="s">
        <v>1608</v>
      </c>
      <c r="N49" s="50" t="s">
        <v>1608</v>
      </c>
      <c r="O49" s="18" t="s">
        <v>1608</v>
      </c>
      <c r="P49" s="18" t="s">
        <v>1608</v>
      </c>
      <c r="Q49" s="18" t="s">
        <v>1608</v>
      </c>
    </row>
    <row r="50" spans="3:17" ht="20.100000000000001" customHeight="1">
      <c r="C50" s="138" t="s">
        <v>169</v>
      </c>
      <c r="D50" s="139"/>
      <c r="E50" s="14" t="s">
        <v>176</v>
      </c>
      <c r="F50" s="18">
        <v>2200</v>
      </c>
      <c r="G50" s="37">
        <v>0</v>
      </c>
      <c r="H50" s="18">
        <v>2200</v>
      </c>
      <c r="I50" s="50">
        <v>80.73</v>
      </c>
      <c r="J50" s="50">
        <v>64.42</v>
      </c>
      <c r="K50" s="50">
        <v>54.75</v>
      </c>
      <c r="L50" s="50" t="s">
        <v>1608</v>
      </c>
      <c r="M50" s="50" t="s">
        <v>1608</v>
      </c>
      <c r="N50" s="50" t="s">
        <v>1608</v>
      </c>
      <c r="O50" s="18" t="s">
        <v>1608</v>
      </c>
      <c r="P50" s="18" t="s">
        <v>1608</v>
      </c>
      <c r="Q50" s="18" t="s">
        <v>1608</v>
      </c>
    </row>
    <row r="51" spans="3:17" ht="20.100000000000001" customHeight="1">
      <c r="C51" s="138" t="s">
        <v>170</v>
      </c>
      <c r="D51" s="139"/>
      <c r="E51" s="14" t="s">
        <v>178</v>
      </c>
      <c r="F51" s="18">
        <v>2995</v>
      </c>
      <c r="G51" s="37">
        <v>0</v>
      </c>
      <c r="H51" s="18">
        <v>2995</v>
      </c>
      <c r="I51" s="50">
        <v>109.91</v>
      </c>
      <c r="J51" s="50">
        <v>87.71</v>
      </c>
      <c r="K51" s="50">
        <v>74.53</v>
      </c>
      <c r="L51" s="50" t="s">
        <v>1608</v>
      </c>
      <c r="M51" s="50" t="s">
        <v>1608</v>
      </c>
      <c r="N51" s="50" t="s">
        <v>1608</v>
      </c>
      <c r="O51" s="18" t="s">
        <v>1608</v>
      </c>
      <c r="P51" s="18" t="s">
        <v>1608</v>
      </c>
      <c r="Q51" s="18" t="s">
        <v>1608</v>
      </c>
    </row>
    <row r="52" spans="3:17" ht="20.100000000000001" customHeight="1">
      <c r="C52" s="138" t="s">
        <v>171</v>
      </c>
      <c r="D52" s="139"/>
      <c r="E52" s="14" t="s">
        <v>179</v>
      </c>
      <c r="F52" s="18">
        <v>825</v>
      </c>
      <c r="G52" s="37">
        <v>0</v>
      </c>
      <c r="H52" s="18">
        <v>825</v>
      </c>
      <c r="I52" s="50">
        <v>30.27</v>
      </c>
      <c r="J52" s="50">
        <v>24.15</v>
      </c>
      <c r="K52" s="50">
        <v>20.53</v>
      </c>
      <c r="L52" s="50" t="s">
        <v>1608</v>
      </c>
      <c r="M52" s="50" t="s">
        <v>1608</v>
      </c>
      <c r="N52" s="50" t="s">
        <v>1608</v>
      </c>
      <c r="O52" s="18" t="s">
        <v>1608</v>
      </c>
      <c r="P52" s="18" t="s">
        <v>1608</v>
      </c>
      <c r="Q52" s="18" t="s">
        <v>1608</v>
      </c>
    </row>
    <row r="53" spans="3:17" ht="20.100000000000001" customHeight="1">
      <c r="C53" s="138" t="s">
        <v>165</v>
      </c>
      <c r="D53" s="139"/>
      <c r="E53" s="14" t="s">
        <v>181</v>
      </c>
      <c r="F53" s="18">
        <v>341</v>
      </c>
      <c r="G53" s="37">
        <v>12</v>
      </c>
      <c r="H53" s="18">
        <v>299</v>
      </c>
      <c r="I53" s="50">
        <v>10.97</v>
      </c>
      <c r="J53" s="50">
        <v>8.76</v>
      </c>
      <c r="K53" s="50">
        <v>7.43</v>
      </c>
      <c r="L53" s="50" t="s">
        <v>1608</v>
      </c>
      <c r="M53" s="50" t="s">
        <v>1608</v>
      </c>
      <c r="N53" s="50" t="s">
        <v>1608</v>
      </c>
      <c r="O53" s="18" t="s">
        <v>1608</v>
      </c>
      <c r="P53" s="18" t="s">
        <v>1608</v>
      </c>
      <c r="Q53" s="18" t="s">
        <v>1608</v>
      </c>
    </row>
    <row r="54" spans="3:17" ht="20.100000000000001" customHeight="1">
      <c r="C54" s="138" t="s">
        <v>164</v>
      </c>
      <c r="D54" s="139"/>
      <c r="E54" s="14" t="s">
        <v>182</v>
      </c>
      <c r="F54" s="18">
        <v>550</v>
      </c>
      <c r="G54" s="37">
        <v>10</v>
      </c>
      <c r="H54" s="18">
        <v>495</v>
      </c>
      <c r="I54" s="50">
        <v>18.170000000000002</v>
      </c>
      <c r="J54" s="50">
        <v>14.5</v>
      </c>
      <c r="K54" s="50">
        <v>12.32</v>
      </c>
      <c r="L54" s="50" t="s">
        <v>1608</v>
      </c>
      <c r="M54" s="50" t="s">
        <v>1608</v>
      </c>
      <c r="N54" s="50" t="s">
        <v>1608</v>
      </c>
      <c r="O54" s="18" t="s">
        <v>1608</v>
      </c>
      <c r="P54" s="18" t="s">
        <v>1608</v>
      </c>
      <c r="Q54" s="18" t="s">
        <v>1608</v>
      </c>
    </row>
    <row r="55" spans="3:17" ht="20.100000000000001" customHeight="1">
      <c r="C55" s="138" t="s">
        <v>163</v>
      </c>
      <c r="D55" s="139"/>
      <c r="E55" s="14" t="s">
        <v>183</v>
      </c>
      <c r="F55" s="18">
        <v>2200</v>
      </c>
      <c r="G55" s="37">
        <v>32</v>
      </c>
      <c r="H55" s="18">
        <v>1495</v>
      </c>
      <c r="I55" s="50">
        <v>31.16</v>
      </c>
      <c r="J55" s="50">
        <v>24.85</v>
      </c>
      <c r="K55" s="50">
        <v>21.13</v>
      </c>
      <c r="L55" s="50" t="s">
        <v>1608</v>
      </c>
      <c r="M55" s="50" t="s">
        <v>1608</v>
      </c>
      <c r="N55" s="50" t="s">
        <v>1608</v>
      </c>
      <c r="O55" s="18" t="s">
        <v>1608</v>
      </c>
      <c r="P55" s="18" t="s">
        <v>1608</v>
      </c>
      <c r="Q55" s="18" t="s">
        <v>1608</v>
      </c>
    </row>
    <row r="56" spans="3:17" ht="20.100000000000001" customHeight="1">
      <c r="C56" s="138" t="s">
        <v>81</v>
      </c>
      <c r="D56" s="139"/>
      <c r="E56" s="14" t="s">
        <v>180</v>
      </c>
      <c r="F56" s="18">
        <v>579</v>
      </c>
      <c r="G56" s="37">
        <v>17</v>
      </c>
      <c r="H56" s="18">
        <v>479</v>
      </c>
      <c r="I56" s="50">
        <v>18.57</v>
      </c>
      <c r="J56" s="50">
        <v>15.25</v>
      </c>
      <c r="K56" s="50">
        <v>13.27</v>
      </c>
      <c r="L56" s="50" t="s">
        <v>1608</v>
      </c>
      <c r="M56" s="50" t="s">
        <v>1608</v>
      </c>
      <c r="N56" s="50" t="s">
        <v>1608</v>
      </c>
      <c r="O56" s="18" t="s">
        <v>1608</v>
      </c>
      <c r="P56" s="18" t="s">
        <v>1608</v>
      </c>
      <c r="Q56" s="18" t="s">
        <v>1608</v>
      </c>
    </row>
    <row r="57" spans="3:17" ht="20.100000000000001" customHeight="1">
      <c r="C57" s="138" t="s">
        <v>1618</v>
      </c>
      <c r="D57" s="139"/>
      <c r="E57" s="14" t="s">
        <v>1619</v>
      </c>
      <c r="F57" s="18">
        <v>600</v>
      </c>
      <c r="G57" s="37">
        <v>33</v>
      </c>
      <c r="H57" s="18">
        <v>400</v>
      </c>
      <c r="I57" s="50">
        <v>14.68</v>
      </c>
      <c r="J57" s="50">
        <v>11.72</v>
      </c>
      <c r="K57" s="50">
        <v>9.9499999999999993</v>
      </c>
      <c r="L57" s="50" t="s">
        <v>1608</v>
      </c>
      <c r="M57" s="50" t="s">
        <v>1608</v>
      </c>
      <c r="N57" s="50" t="s">
        <v>1608</v>
      </c>
      <c r="O57" s="18" t="s">
        <v>1608</v>
      </c>
      <c r="P57" s="18" t="s">
        <v>1608</v>
      </c>
      <c r="Q57" s="18" t="s">
        <v>1608</v>
      </c>
    </row>
    <row r="58" spans="3:17" ht="20.100000000000001" customHeight="1">
      <c r="C58" s="138" t="s">
        <v>1620</v>
      </c>
      <c r="D58" s="139"/>
      <c r="E58" s="14" t="s">
        <v>1621</v>
      </c>
      <c r="F58" s="18">
        <v>499</v>
      </c>
      <c r="G58" s="37">
        <v>0</v>
      </c>
      <c r="H58" s="18">
        <v>499</v>
      </c>
      <c r="I58" s="50">
        <v>11.71</v>
      </c>
      <c r="J58" s="50">
        <v>9.33</v>
      </c>
      <c r="K58" s="50">
        <v>7.95</v>
      </c>
      <c r="L58" s="50" t="s">
        <v>1608</v>
      </c>
      <c r="M58" s="50" t="s">
        <v>1608</v>
      </c>
      <c r="N58" s="50" t="s">
        <v>1608</v>
      </c>
      <c r="O58" s="18" t="s">
        <v>1608</v>
      </c>
      <c r="P58" s="18" t="s">
        <v>1608</v>
      </c>
      <c r="Q58" s="18" t="s">
        <v>1608</v>
      </c>
    </row>
    <row r="59" spans="3:17" ht="20.100000000000001" customHeight="1">
      <c r="C59" s="138" t="s">
        <v>83</v>
      </c>
      <c r="D59" s="139"/>
      <c r="E59" s="14" t="s">
        <v>139</v>
      </c>
      <c r="F59" s="18">
        <v>1199</v>
      </c>
      <c r="G59" s="37">
        <v>33</v>
      </c>
      <c r="H59" s="18">
        <v>799</v>
      </c>
      <c r="I59" s="50">
        <v>18.760000000000002</v>
      </c>
      <c r="J59" s="50">
        <v>14.96</v>
      </c>
      <c r="K59" s="50">
        <v>12.72</v>
      </c>
      <c r="L59" s="50" t="s">
        <v>1608</v>
      </c>
      <c r="M59" s="50" t="s">
        <v>1608</v>
      </c>
      <c r="N59" s="50" t="s">
        <v>1608</v>
      </c>
      <c r="O59" s="18" t="s">
        <v>1608</v>
      </c>
      <c r="P59" s="18" t="s">
        <v>1608</v>
      </c>
      <c r="Q59" s="18" t="s">
        <v>1608</v>
      </c>
    </row>
    <row r="60" spans="3:17" ht="20.100000000000001" customHeight="1">
      <c r="C60" s="138" t="s">
        <v>84</v>
      </c>
      <c r="D60" s="139"/>
      <c r="E60" s="14" t="s">
        <v>185</v>
      </c>
      <c r="F60" s="18">
        <v>795</v>
      </c>
      <c r="G60" s="37">
        <v>37</v>
      </c>
      <c r="H60" s="18">
        <v>495</v>
      </c>
      <c r="I60" s="50">
        <v>5.87</v>
      </c>
      <c r="J60" s="50">
        <v>4.68</v>
      </c>
      <c r="K60" s="50">
        <v>3.99</v>
      </c>
      <c r="L60" s="50" t="s">
        <v>1608</v>
      </c>
      <c r="M60" s="50" t="s">
        <v>1608</v>
      </c>
      <c r="N60" s="50" t="s">
        <v>1608</v>
      </c>
      <c r="O60" s="18" t="s">
        <v>1608</v>
      </c>
      <c r="P60" s="18" t="s">
        <v>1608</v>
      </c>
      <c r="Q60" s="18" t="s">
        <v>1608</v>
      </c>
    </row>
    <row r="61" spans="3:17" ht="20.100000000000001" customHeight="1">
      <c r="C61" s="138" t="s">
        <v>161</v>
      </c>
      <c r="D61" s="139"/>
      <c r="E61" s="14" t="s">
        <v>186</v>
      </c>
      <c r="F61" s="18">
        <v>175</v>
      </c>
      <c r="G61" s="37">
        <v>0</v>
      </c>
      <c r="H61" s="18">
        <v>175</v>
      </c>
      <c r="I61" s="50">
        <v>4.12</v>
      </c>
      <c r="J61" s="50">
        <v>3.29</v>
      </c>
      <c r="K61" s="50">
        <v>2.78</v>
      </c>
      <c r="L61" s="50" t="s">
        <v>1608</v>
      </c>
      <c r="M61" s="50" t="s">
        <v>1608</v>
      </c>
      <c r="N61" s="50" t="s">
        <v>1608</v>
      </c>
      <c r="O61" s="18" t="s">
        <v>1608</v>
      </c>
      <c r="P61" s="18" t="s">
        <v>1608</v>
      </c>
      <c r="Q61" s="18" t="s">
        <v>1608</v>
      </c>
    </row>
    <row r="62" spans="3:17" ht="20.100000000000001" customHeight="1">
      <c r="C62" s="138" t="s">
        <v>1623</v>
      </c>
      <c r="D62" s="139"/>
      <c r="E62" s="14" t="s">
        <v>1622</v>
      </c>
      <c r="F62" s="18">
        <v>99</v>
      </c>
      <c r="G62" s="37">
        <v>0</v>
      </c>
      <c r="H62" s="18">
        <v>99</v>
      </c>
      <c r="I62" s="50">
        <v>3.63</v>
      </c>
      <c r="J62" s="50">
        <v>2.91</v>
      </c>
      <c r="K62" s="50">
        <v>2.46</v>
      </c>
      <c r="L62" s="50" t="s">
        <v>1608</v>
      </c>
      <c r="M62" s="50" t="s">
        <v>1608</v>
      </c>
      <c r="N62" s="50" t="s">
        <v>1608</v>
      </c>
      <c r="O62" s="18" t="s">
        <v>1608</v>
      </c>
      <c r="P62" s="18" t="s">
        <v>1608</v>
      </c>
      <c r="Q62" s="18" t="s">
        <v>1608</v>
      </c>
    </row>
    <row r="63" spans="3:17" ht="20.100000000000001" customHeight="1">
      <c r="C63" s="138" t="s">
        <v>159</v>
      </c>
      <c r="D63" s="139"/>
      <c r="E63" s="14" t="s">
        <v>188</v>
      </c>
      <c r="F63" s="18">
        <v>299</v>
      </c>
      <c r="G63" s="37">
        <v>0</v>
      </c>
      <c r="H63" s="18">
        <v>299</v>
      </c>
      <c r="I63" s="50">
        <v>10.97</v>
      </c>
      <c r="J63" s="50">
        <v>8.76</v>
      </c>
      <c r="K63" s="50">
        <v>7.43</v>
      </c>
      <c r="L63" s="50" t="s">
        <v>1608</v>
      </c>
      <c r="M63" s="50" t="s">
        <v>1608</v>
      </c>
      <c r="N63" s="50" t="s">
        <v>1608</v>
      </c>
      <c r="O63" s="18" t="s">
        <v>1608</v>
      </c>
      <c r="P63" s="18" t="s">
        <v>1608</v>
      </c>
      <c r="Q63" s="18" t="s">
        <v>1608</v>
      </c>
    </row>
    <row r="64" spans="3:17" ht="20.100000000000001" customHeight="1">
      <c r="C64" s="138" t="s">
        <v>85</v>
      </c>
      <c r="D64" s="139"/>
      <c r="E64" s="14" t="s">
        <v>141</v>
      </c>
      <c r="F64" s="18">
        <v>299</v>
      </c>
      <c r="G64" s="37">
        <v>0</v>
      </c>
      <c r="H64" s="18">
        <v>299</v>
      </c>
      <c r="I64" s="50">
        <v>7.01</v>
      </c>
      <c r="J64" s="50">
        <v>5.6</v>
      </c>
      <c r="K64" s="50">
        <v>4.76</v>
      </c>
      <c r="L64" s="50" t="s">
        <v>1608</v>
      </c>
      <c r="M64" s="50" t="s">
        <v>1608</v>
      </c>
      <c r="N64" s="50" t="s">
        <v>1608</v>
      </c>
      <c r="O64" s="18" t="s">
        <v>1608</v>
      </c>
      <c r="P64" s="18" t="s">
        <v>1608</v>
      </c>
      <c r="Q64" s="18" t="s">
        <v>1608</v>
      </c>
    </row>
    <row r="65" spans="3:17" ht="20.100000000000001" customHeight="1">
      <c r="C65" s="138" t="s">
        <v>1624</v>
      </c>
      <c r="D65" s="139"/>
      <c r="E65" s="14" t="s">
        <v>1625</v>
      </c>
      <c r="F65" s="18">
        <v>159</v>
      </c>
      <c r="G65" s="37">
        <v>0</v>
      </c>
      <c r="H65" s="18">
        <v>159</v>
      </c>
      <c r="I65" s="50">
        <v>5.84</v>
      </c>
      <c r="J65" s="50">
        <v>4.6500000000000004</v>
      </c>
      <c r="K65" s="50">
        <v>3.95</v>
      </c>
      <c r="L65" s="50" t="s">
        <v>1608</v>
      </c>
      <c r="M65" s="50" t="s">
        <v>1608</v>
      </c>
      <c r="N65" s="50" t="s">
        <v>1608</v>
      </c>
      <c r="O65" s="18" t="s">
        <v>1608</v>
      </c>
      <c r="P65" s="18" t="s">
        <v>1608</v>
      </c>
      <c r="Q65" s="18" t="s">
        <v>1608</v>
      </c>
    </row>
    <row r="66" spans="3:17" ht="20.100000000000001" customHeight="1">
      <c r="C66" s="140" t="s">
        <v>21</v>
      </c>
      <c r="D66" s="140"/>
      <c r="E66" s="140"/>
      <c r="F66" s="140"/>
      <c r="G66" s="140"/>
      <c r="H66" s="140"/>
      <c r="I66" s="140"/>
      <c r="J66" s="140"/>
      <c r="K66" s="140"/>
    </row>
    <row r="67" spans="3:17" ht="20.100000000000001" customHeight="1">
      <c r="C67" s="138" t="s">
        <v>142</v>
      </c>
      <c r="D67" s="139"/>
      <c r="E67" s="14" t="s">
        <v>143</v>
      </c>
      <c r="F67" s="18">
        <v>1095</v>
      </c>
      <c r="G67" s="37">
        <v>18</v>
      </c>
      <c r="H67" s="18">
        <v>895</v>
      </c>
      <c r="I67" s="50">
        <v>14.05</v>
      </c>
      <c r="J67" s="50">
        <v>11.22</v>
      </c>
      <c r="K67" s="50">
        <v>9.5299999999999994</v>
      </c>
      <c r="L67" s="50" t="s">
        <v>1608</v>
      </c>
      <c r="M67" s="50" t="s">
        <v>1608</v>
      </c>
      <c r="N67" s="50" t="s">
        <v>1608</v>
      </c>
      <c r="O67" s="18" t="s">
        <v>1608</v>
      </c>
      <c r="P67" s="18" t="s">
        <v>1608</v>
      </c>
      <c r="Q67" s="18" t="s">
        <v>1608</v>
      </c>
    </row>
    <row r="68" spans="3:17" ht="20.100000000000001" customHeight="1">
      <c r="C68" s="138" t="s">
        <v>145</v>
      </c>
      <c r="D68" s="139"/>
      <c r="E68" s="14" t="s">
        <v>144</v>
      </c>
      <c r="F68" s="18">
        <v>1399</v>
      </c>
      <c r="G68" s="37">
        <v>0</v>
      </c>
      <c r="H68" s="18">
        <v>1399</v>
      </c>
      <c r="I68" s="50">
        <v>32.85</v>
      </c>
      <c r="J68" s="50">
        <v>26.21</v>
      </c>
      <c r="K68" s="50">
        <v>22.27</v>
      </c>
      <c r="L68" s="50" t="s">
        <v>1608</v>
      </c>
      <c r="M68" s="50" t="s">
        <v>1608</v>
      </c>
      <c r="N68" s="50" t="s">
        <v>1608</v>
      </c>
      <c r="O68" s="18" t="s">
        <v>1608</v>
      </c>
      <c r="P68" s="18" t="s">
        <v>1608</v>
      </c>
      <c r="Q68" s="18" t="s">
        <v>1608</v>
      </c>
    </row>
    <row r="69" spans="3:17" ht="20.100000000000001" customHeight="1">
      <c r="C69" s="138"/>
      <c r="D69" s="139"/>
      <c r="E69" s="14"/>
      <c r="F69" s="18"/>
      <c r="G69" s="37"/>
      <c r="H69" s="18"/>
      <c r="I69" s="50"/>
      <c r="J69" s="50"/>
      <c r="K69" s="50"/>
      <c r="L69" s="50"/>
      <c r="M69" s="50"/>
      <c r="N69" s="50"/>
      <c r="O69" s="50"/>
      <c r="P69" s="50"/>
      <c r="Q69" s="50"/>
    </row>
    <row r="70" spans="3:17" ht="20.100000000000001" customHeight="1">
      <c r="C70" s="140" t="s">
        <v>34</v>
      </c>
      <c r="D70" s="140"/>
      <c r="E70" s="140"/>
      <c r="F70" s="140"/>
      <c r="G70" s="140"/>
      <c r="H70" s="140"/>
      <c r="I70" s="140"/>
      <c r="J70" s="140"/>
      <c r="K70" s="137"/>
    </row>
    <row r="71" spans="3:17" ht="20.100000000000001" customHeight="1">
      <c r="C71" s="138" t="s">
        <v>190</v>
      </c>
      <c r="D71" s="139"/>
      <c r="E71" s="14"/>
      <c r="F71" s="18"/>
      <c r="G71" s="37"/>
      <c r="H71" s="18"/>
      <c r="I71" s="18"/>
      <c r="J71" s="18"/>
      <c r="K71" s="18"/>
      <c r="L71" s="18"/>
      <c r="M71" s="18"/>
      <c r="N71" s="18"/>
      <c r="O71" s="18"/>
      <c r="P71" s="18"/>
      <c r="Q71" s="18"/>
    </row>
    <row r="72" spans="3:17" ht="20.100000000000001" customHeight="1">
      <c r="C72" s="3" t="s">
        <v>16</v>
      </c>
      <c r="F72" s="19"/>
      <c r="G72" s="38"/>
      <c r="H72" s="19"/>
      <c r="I72" s="19"/>
      <c r="J72" s="19"/>
      <c r="K72" s="19"/>
    </row>
    <row r="73" spans="3:17" ht="20.100000000000001" customHeight="1">
      <c r="C73" s="142" t="s">
        <v>28</v>
      </c>
      <c r="D73" s="143"/>
      <c r="E73" s="26"/>
      <c r="F73" s="20"/>
      <c r="G73" s="39"/>
      <c r="H73" s="21"/>
      <c r="I73" s="18"/>
      <c r="J73" s="18"/>
      <c r="K73" s="18"/>
      <c r="L73" s="18"/>
      <c r="M73" s="18"/>
      <c r="N73" s="18"/>
      <c r="O73" s="18"/>
      <c r="P73" s="18"/>
      <c r="Q73" s="18"/>
    </row>
    <row r="74" spans="3:17" ht="20.100000000000001" customHeight="1">
      <c r="C74" s="142" t="s">
        <v>32</v>
      </c>
      <c r="D74" s="143"/>
      <c r="E74" s="26"/>
      <c r="F74" s="20"/>
      <c r="G74" s="39"/>
      <c r="H74" s="21"/>
      <c r="I74" s="18"/>
      <c r="J74" s="18"/>
      <c r="K74" s="18"/>
      <c r="L74" s="18"/>
      <c r="M74" s="18"/>
      <c r="N74" s="18"/>
      <c r="O74" s="18"/>
      <c r="P74" s="18"/>
      <c r="Q74" s="18"/>
    </row>
    <row r="75" spans="3:17" ht="20.100000000000001" customHeight="1">
      <c r="C75" s="136" t="s">
        <v>56</v>
      </c>
      <c r="D75" s="137"/>
      <c r="E75" s="24"/>
      <c r="F75" s="24"/>
      <c r="G75" s="40"/>
      <c r="H75" s="24"/>
      <c r="I75" s="24" t="s">
        <v>57</v>
      </c>
      <c r="J75" s="24" t="s">
        <v>57</v>
      </c>
      <c r="K75" s="24" t="s">
        <v>57</v>
      </c>
      <c r="L75" s="119" t="s">
        <v>1608</v>
      </c>
      <c r="M75" s="119" t="s">
        <v>1608</v>
      </c>
      <c r="N75" s="119" t="s">
        <v>1608</v>
      </c>
      <c r="O75" s="119" t="s">
        <v>1608</v>
      </c>
      <c r="P75" s="119" t="s">
        <v>1608</v>
      </c>
      <c r="Q75" s="119" t="s">
        <v>1608</v>
      </c>
    </row>
    <row r="76" spans="3:17" ht="20.100000000000001" customHeight="1">
      <c r="C76" s="136" t="s">
        <v>193</v>
      </c>
      <c r="D76" s="137"/>
      <c r="E76" s="24"/>
      <c r="F76" s="24"/>
      <c r="G76" s="40"/>
      <c r="H76" s="24"/>
      <c r="I76" s="24" t="s">
        <v>57</v>
      </c>
      <c r="J76" s="24" t="s">
        <v>57</v>
      </c>
      <c r="K76" s="24" t="s">
        <v>57</v>
      </c>
      <c r="L76" s="119" t="s">
        <v>1608</v>
      </c>
      <c r="M76" s="119" t="s">
        <v>1608</v>
      </c>
      <c r="N76" s="119" t="s">
        <v>1608</v>
      </c>
      <c r="O76" s="119" t="s">
        <v>1608</v>
      </c>
      <c r="P76" s="119" t="s">
        <v>1608</v>
      </c>
      <c r="Q76" s="119" t="s">
        <v>1608</v>
      </c>
    </row>
    <row r="77" spans="3:17" ht="20.100000000000001" customHeight="1">
      <c r="C77" s="136" t="s">
        <v>25</v>
      </c>
      <c r="D77" s="137"/>
      <c r="E77" s="24"/>
      <c r="F77" s="24"/>
      <c r="G77" s="40"/>
      <c r="H77" s="24"/>
      <c r="I77" s="24" t="s">
        <v>57</v>
      </c>
      <c r="J77" s="24" t="s">
        <v>57</v>
      </c>
      <c r="K77" s="24" t="s">
        <v>57</v>
      </c>
      <c r="L77" s="119" t="s">
        <v>1608</v>
      </c>
      <c r="M77" s="119" t="s">
        <v>1608</v>
      </c>
      <c r="N77" s="119" t="s">
        <v>1608</v>
      </c>
      <c r="O77" s="119" t="s">
        <v>1608</v>
      </c>
      <c r="P77" s="119" t="s">
        <v>1608</v>
      </c>
      <c r="Q77" s="119" t="s">
        <v>1608</v>
      </c>
    </row>
    <row r="78" spans="3:17" ht="20.100000000000001" customHeight="1">
      <c r="C78" s="141" t="s">
        <v>47</v>
      </c>
      <c r="D78" s="141"/>
      <c r="E78" s="24"/>
      <c r="F78" s="24"/>
      <c r="G78" s="40"/>
      <c r="H78" s="24"/>
      <c r="I78" s="24"/>
      <c r="J78" s="24"/>
      <c r="K78" s="24"/>
      <c r="L78" s="24"/>
      <c r="M78" s="24"/>
      <c r="N78" s="24"/>
      <c r="O78" s="24"/>
      <c r="P78" s="24"/>
      <c r="Q78" s="24"/>
    </row>
    <row r="79" spans="3:17" ht="20.100000000000001" customHeight="1">
      <c r="C79" s="141" t="s">
        <v>33</v>
      </c>
      <c r="D79" s="141"/>
      <c r="E79" s="24"/>
      <c r="F79" s="24"/>
      <c r="G79" s="40"/>
      <c r="H79" s="24"/>
      <c r="I79" s="24"/>
      <c r="J79" s="24"/>
      <c r="K79" s="24"/>
      <c r="L79" s="24"/>
      <c r="M79" s="24"/>
      <c r="N79" s="24"/>
      <c r="O79" s="24"/>
      <c r="P79" s="24"/>
      <c r="Q79" s="24"/>
    </row>
    <row r="81" spans="2:17">
      <c r="C81" s="4" t="s">
        <v>1</v>
      </c>
      <c r="D81" s="5" t="s">
        <v>54</v>
      </c>
      <c r="E81" s="1"/>
    </row>
    <row r="82" spans="2:17" ht="15.75">
      <c r="F82" s="6"/>
    </row>
    <row r="83" spans="2:17">
      <c r="C83" s="4" t="s">
        <v>2</v>
      </c>
      <c r="D83" s="5" t="s">
        <v>54</v>
      </c>
      <c r="E83" s="1"/>
    </row>
    <row r="84" spans="2:17" ht="15.75">
      <c r="C84" s="4" t="s">
        <v>5</v>
      </c>
      <c r="D84" s="16" t="s">
        <v>1692</v>
      </c>
      <c r="E84" s="1"/>
    </row>
    <row r="85" spans="2:17" ht="15" customHeight="1">
      <c r="C85" s="4" t="s">
        <v>7</v>
      </c>
      <c r="D85" s="5">
        <v>80</v>
      </c>
      <c r="E85" s="1"/>
    </row>
    <row r="86" spans="2:17">
      <c r="C86" s="4" t="s">
        <v>12</v>
      </c>
      <c r="D86" s="5">
        <v>80</v>
      </c>
      <c r="E86" s="1"/>
    </row>
    <row r="87" spans="2:17">
      <c r="C87" s="4" t="s">
        <v>13</v>
      </c>
      <c r="D87" s="7">
        <v>80000</v>
      </c>
      <c r="E87" s="1"/>
    </row>
    <row r="88" spans="2:17" ht="30">
      <c r="C88" s="8" t="s">
        <v>51</v>
      </c>
      <c r="D88" s="32">
        <v>7.4999999999999997E-3</v>
      </c>
      <c r="E88" s="1"/>
    </row>
    <row r="89" spans="2:17" ht="15.75" customHeight="1">
      <c r="C89" s="8" t="s">
        <v>50</v>
      </c>
      <c r="D89" s="32">
        <v>3.56E-2</v>
      </c>
      <c r="E89" s="1"/>
    </row>
    <row r="90" spans="2:17">
      <c r="C90" s="2"/>
    </row>
    <row r="91" spans="2:17" s="10" customFormat="1">
      <c r="B91" s="9"/>
      <c r="F91" s="147" t="s">
        <v>3</v>
      </c>
      <c r="G91" s="148"/>
      <c r="H91" s="149"/>
      <c r="I91" s="146" t="s">
        <v>4</v>
      </c>
      <c r="J91" s="146"/>
      <c r="K91" s="146"/>
      <c r="L91" s="146" t="s">
        <v>49</v>
      </c>
      <c r="M91" s="146"/>
      <c r="N91" s="146"/>
      <c r="O91" s="146" t="s">
        <v>48</v>
      </c>
      <c r="P91" s="146"/>
      <c r="Q91" s="146"/>
    </row>
    <row r="92" spans="2:17" s="10" customFormat="1">
      <c r="B92" s="9"/>
      <c r="F92" s="147" t="s">
        <v>6</v>
      </c>
      <c r="G92" s="148"/>
      <c r="H92" s="149"/>
      <c r="I92" s="150" t="s">
        <v>26</v>
      </c>
      <c r="J92" s="150"/>
      <c r="K92" s="150"/>
      <c r="L92" s="150" t="s">
        <v>26</v>
      </c>
      <c r="M92" s="150"/>
      <c r="N92" s="150"/>
      <c r="O92" s="150" t="s">
        <v>26</v>
      </c>
      <c r="P92" s="150"/>
      <c r="Q92" s="150"/>
    </row>
    <row r="93" spans="2:17" s="13" customFormat="1">
      <c r="B93" s="11"/>
      <c r="C93" s="151" t="s">
        <v>14</v>
      </c>
      <c r="D93" s="152"/>
      <c r="E93" s="22" t="s">
        <v>17</v>
      </c>
      <c r="F93" s="22" t="s">
        <v>8</v>
      </c>
      <c r="G93" s="22" t="s">
        <v>18</v>
      </c>
      <c r="H93" s="22" t="s">
        <v>19</v>
      </c>
      <c r="I93" s="22" t="s">
        <v>9</v>
      </c>
      <c r="J93" s="22" t="s">
        <v>10</v>
      </c>
      <c r="K93" s="22" t="s">
        <v>11</v>
      </c>
      <c r="L93" s="22" t="s">
        <v>9</v>
      </c>
      <c r="M93" s="22" t="s">
        <v>10</v>
      </c>
      <c r="N93" s="22" t="s">
        <v>11</v>
      </c>
      <c r="O93" s="28" t="s">
        <v>9</v>
      </c>
      <c r="P93" s="28" t="s">
        <v>10</v>
      </c>
      <c r="Q93" s="28" t="s">
        <v>11</v>
      </c>
    </row>
    <row r="94" spans="2:17" ht="105" customHeight="1">
      <c r="C94" s="134" t="s">
        <v>194</v>
      </c>
      <c r="D94" s="135"/>
      <c r="E94" s="14" t="s">
        <v>1692</v>
      </c>
      <c r="F94" s="18">
        <v>63490</v>
      </c>
      <c r="G94" s="18">
        <v>55</v>
      </c>
      <c r="H94" s="18">
        <v>28201</v>
      </c>
      <c r="I94" s="50">
        <v>588.45000000000005</v>
      </c>
      <c r="J94" s="50">
        <v>469.52</v>
      </c>
      <c r="K94" s="50">
        <v>398.99</v>
      </c>
      <c r="L94" s="50" t="s">
        <v>310</v>
      </c>
      <c r="M94" s="50" t="s">
        <v>310</v>
      </c>
      <c r="N94" s="50" t="s">
        <v>310</v>
      </c>
      <c r="O94" s="18" t="s">
        <v>310</v>
      </c>
      <c r="P94" s="18" t="s">
        <v>310</v>
      </c>
      <c r="Q94" s="18" t="s">
        <v>310</v>
      </c>
    </row>
    <row r="95" spans="2:17">
      <c r="C95" s="134" t="s">
        <v>295</v>
      </c>
      <c r="D95" s="135"/>
      <c r="E95" s="14" t="s">
        <v>1693</v>
      </c>
      <c r="F95" s="18">
        <v>9350</v>
      </c>
      <c r="G95" s="18">
        <v>1</v>
      </c>
      <c r="H95" s="18">
        <v>9250</v>
      </c>
      <c r="I95" s="50">
        <v>383.01</v>
      </c>
      <c r="J95" s="50">
        <v>305.81</v>
      </c>
      <c r="K95" s="50">
        <v>260.02999999999997</v>
      </c>
      <c r="L95" s="50" t="s">
        <v>310</v>
      </c>
      <c r="M95" s="50" t="s">
        <v>310</v>
      </c>
      <c r="N95" s="50" t="s">
        <v>310</v>
      </c>
      <c r="O95" s="18" t="s">
        <v>310</v>
      </c>
      <c r="P95" s="18" t="s">
        <v>310</v>
      </c>
      <c r="Q95" s="18" t="s">
        <v>310</v>
      </c>
    </row>
    <row r="96" spans="2:17" ht="18.75" customHeight="1">
      <c r="C96" s="134" t="s">
        <v>195</v>
      </c>
      <c r="D96" s="135"/>
      <c r="E96" s="14" t="s">
        <v>1694</v>
      </c>
      <c r="F96" s="18">
        <v>26000</v>
      </c>
      <c r="G96" s="18">
        <v>30</v>
      </c>
      <c r="H96" s="18">
        <v>18015</v>
      </c>
      <c r="I96" s="50">
        <v>677.65</v>
      </c>
      <c r="J96" s="50">
        <v>540.89</v>
      </c>
      <c r="K96" s="50">
        <v>459.81</v>
      </c>
      <c r="L96" s="50" t="s">
        <v>310</v>
      </c>
      <c r="M96" s="50" t="s">
        <v>310</v>
      </c>
      <c r="N96" s="50" t="s">
        <v>310</v>
      </c>
      <c r="O96" s="18" t="s">
        <v>310</v>
      </c>
      <c r="P96" s="18" t="s">
        <v>310</v>
      </c>
      <c r="Q96" s="18" t="s">
        <v>310</v>
      </c>
    </row>
    <row r="97" spans="2:17">
      <c r="B97" s="15"/>
      <c r="C97" s="156" t="s">
        <v>20</v>
      </c>
      <c r="D97" s="156"/>
      <c r="E97" s="156"/>
      <c r="F97" s="156"/>
      <c r="G97" s="156"/>
      <c r="H97" s="156"/>
      <c r="I97" s="156"/>
      <c r="J97" s="156"/>
      <c r="K97" s="156"/>
    </row>
    <row r="98" spans="2:17" ht="15" customHeight="1">
      <c r="C98" s="144" t="s">
        <v>67</v>
      </c>
      <c r="D98" s="145"/>
      <c r="E98" s="14"/>
      <c r="F98" s="18"/>
      <c r="G98" s="18"/>
      <c r="H98" s="18"/>
      <c r="I98" s="18"/>
      <c r="J98" s="18"/>
      <c r="K98" s="18"/>
      <c r="L98" s="18"/>
      <c r="M98" s="18"/>
      <c r="N98" s="18"/>
      <c r="O98" s="18"/>
      <c r="P98" s="18"/>
      <c r="Q98" s="18"/>
    </row>
    <row r="99" spans="2:17" ht="15" customHeight="1">
      <c r="C99" s="138" t="s">
        <v>197</v>
      </c>
      <c r="D99" s="139"/>
      <c r="E99" s="14" t="s">
        <v>200</v>
      </c>
      <c r="F99" s="18">
        <v>9995</v>
      </c>
      <c r="G99" s="18">
        <v>15</v>
      </c>
      <c r="H99" s="18">
        <v>8495</v>
      </c>
      <c r="I99" s="50">
        <v>437.78</v>
      </c>
      <c r="J99" s="50">
        <v>374.77</v>
      </c>
      <c r="K99" s="50">
        <v>337.4</v>
      </c>
      <c r="L99" s="50" t="s">
        <v>310</v>
      </c>
      <c r="M99" s="50" t="s">
        <v>310</v>
      </c>
      <c r="N99" s="50" t="s">
        <v>310</v>
      </c>
      <c r="O99" s="50" t="s">
        <v>310</v>
      </c>
      <c r="P99" s="50" t="s">
        <v>310</v>
      </c>
      <c r="Q99" s="50" t="s">
        <v>310</v>
      </c>
    </row>
    <row r="100" spans="2:17" ht="15" customHeight="1">
      <c r="C100" s="138" t="s">
        <v>205</v>
      </c>
      <c r="D100" s="139"/>
      <c r="E100" s="14" t="s">
        <v>203</v>
      </c>
      <c r="F100" s="18">
        <v>19995</v>
      </c>
      <c r="G100" s="18">
        <v>15</v>
      </c>
      <c r="H100" s="18">
        <v>16995</v>
      </c>
      <c r="I100" s="50">
        <v>875.74</v>
      </c>
      <c r="J100" s="50">
        <v>749.67</v>
      </c>
      <c r="K100" s="50">
        <v>674.93</v>
      </c>
      <c r="L100" s="50" t="s">
        <v>310</v>
      </c>
      <c r="M100" s="50" t="s">
        <v>310</v>
      </c>
      <c r="N100" s="50" t="s">
        <v>310</v>
      </c>
      <c r="O100" s="50" t="s">
        <v>310</v>
      </c>
      <c r="P100" s="50" t="s">
        <v>310</v>
      </c>
      <c r="Q100" s="50" t="s">
        <v>310</v>
      </c>
    </row>
    <row r="101" spans="2:17" ht="15" customHeight="1">
      <c r="C101" s="138" t="s">
        <v>204</v>
      </c>
      <c r="D101" s="139"/>
      <c r="E101" s="14" t="s">
        <v>207</v>
      </c>
      <c r="F101" s="18">
        <v>2000</v>
      </c>
      <c r="G101" s="18">
        <v>0</v>
      </c>
      <c r="H101" s="18">
        <v>2000</v>
      </c>
      <c r="I101" s="50">
        <v>73.41</v>
      </c>
      <c r="J101" s="50">
        <v>58.57</v>
      </c>
      <c r="K101" s="50">
        <v>49.77</v>
      </c>
      <c r="L101" s="50" t="s">
        <v>310</v>
      </c>
      <c r="M101" s="50" t="s">
        <v>310</v>
      </c>
      <c r="N101" s="50" t="s">
        <v>310</v>
      </c>
      <c r="O101" s="50" t="s">
        <v>310</v>
      </c>
      <c r="P101" s="50" t="s">
        <v>310</v>
      </c>
      <c r="Q101" s="50" t="s">
        <v>310</v>
      </c>
    </row>
    <row r="102" spans="2:17" ht="15" customHeight="1">
      <c r="C102" s="138" t="s">
        <v>206</v>
      </c>
      <c r="D102" s="139"/>
      <c r="E102" s="14" t="s">
        <v>208</v>
      </c>
      <c r="F102" s="18">
        <v>19995</v>
      </c>
      <c r="G102" s="18">
        <v>15</v>
      </c>
      <c r="H102" s="18">
        <v>16995</v>
      </c>
      <c r="I102" s="50">
        <v>492.83</v>
      </c>
      <c r="J102" s="50">
        <v>418.68</v>
      </c>
      <c r="K102" s="50">
        <v>374.72</v>
      </c>
      <c r="L102" s="50" t="s">
        <v>310</v>
      </c>
      <c r="M102" s="50" t="s">
        <v>310</v>
      </c>
      <c r="N102" s="50" t="s">
        <v>310</v>
      </c>
      <c r="O102" s="50" t="s">
        <v>310</v>
      </c>
      <c r="P102" s="50" t="s">
        <v>310</v>
      </c>
      <c r="Q102" s="50" t="s">
        <v>310</v>
      </c>
    </row>
    <row r="103" spans="2:17" ht="15" customHeight="1">
      <c r="C103" s="138" t="s">
        <v>198</v>
      </c>
      <c r="D103" s="139"/>
      <c r="E103" s="14" t="s">
        <v>202</v>
      </c>
      <c r="F103" s="18">
        <v>900</v>
      </c>
      <c r="G103" s="18">
        <v>16</v>
      </c>
      <c r="H103" s="18">
        <v>750</v>
      </c>
      <c r="I103" s="50">
        <v>27.53</v>
      </c>
      <c r="J103" s="50">
        <v>21.96</v>
      </c>
      <c r="K103" s="50">
        <v>18.66</v>
      </c>
      <c r="L103" s="50" t="s">
        <v>310</v>
      </c>
      <c r="M103" s="50" t="s">
        <v>310</v>
      </c>
      <c r="N103" s="50" t="s">
        <v>310</v>
      </c>
      <c r="O103" s="50" t="s">
        <v>310</v>
      </c>
      <c r="P103" s="50" t="s">
        <v>310</v>
      </c>
      <c r="Q103" s="50" t="s">
        <v>310</v>
      </c>
    </row>
    <row r="104" spans="2:17" ht="15" customHeight="1">
      <c r="C104" s="138" t="s">
        <v>199</v>
      </c>
      <c r="D104" s="139"/>
      <c r="E104" s="14" t="s">
        <v>201</v>
      </c>
      <c r="F104" s="18">
        <v>5995</v>
      </c>
      <c r="G104" s="18">
        <v>16</v>
      </c>
      <c r="H104" s="18">
        <v>4995</v>
      </c>
      <c r="I104" s="50">
        <v>277.82</v>
      </c>
      <c r="J104" s="50">
        <v>240.77</v>
      </c>
      <c r="K104" s="50">
        <v>218.8</v>
      </c>
      <c r="L104" s="50" t="s">
        <v>310</v>
      </c>
      <c r="M104" s="50" t="s">
        <v>310</v>
      </c>
      <c r="N104" s="50" t="s">
        <v>310</v>
      </c>
      <c r="O104" s="50" t="s">
        <v>310</v>
      </c>
      <c r="P104" s="50" t="s">
        <v>310</v>
      </c>
      <c r="Q104" s="50" t="s">
        <v>310</v>
      </c>
    </row>
    <row r="105" spans="2:17" ht="15" customHeight="1">
      <c r="C105" s="144" t="s">
        <v>223</v>
      </c>
      <c r="D105" s="139"/>
      <c r="E105" s="14"/>
      <c r="F105" s="18"/>
      <c r="G105" s="18"/>
      <c r="H105" s="18"/>
      <c r="I105" s="18"/>
      <c r="J105" s="18"/>
      <c r="K105" s="18"/>
      <c r="L105" s="50" t="s">
        <v>310</v>
      </c>
      <c r="M105" s="50" t="s">
        <v>310</v>
      </c>
      <c r="N105" s="50" t="s">
        <v>310</v>
      </c>
      <c r="O105" s="50" t="s">
        <v>310</v>
      </c>
      <c r="P105" s="50" t="s">
        <v>310</v>
      </c>
      <c r="Q105" s="50" t="s">
        <v>310</v>
      </c>
    </row>
    <row r="106" spans="2:17" ht="15" customHeight="1">
      <c r="C106" s="138" t="s">
        <v>209</v>
      </c>
      <c r="D106" s="139"/>
      <c r="E106" s="14" t="s">
        <v>210</v>
      </c>
      <c r="F106" s="18">
        <v>4995</v>
      </c>
      <c r="G106" s="18">
        <v>23</v>
      </c>
      <c r="H106" s="18">
        <v>3800</v>
      </c>
      <c r="I106" s="50">
        <v>83.69</v>
      </c>
      <c r="J106" s="50">
        <v>66.77</v>
      </c>
      <c r="K106" s="50">
        <v>56.74</v>
      </c>
      <c r="L106" s="50" t="s">
        <v>310</v>
      </c>
      <c r="M106" s="50" t="s">
        <v>310</v>
      </c>
      <c r="N106" s="50" t="s">
        <v>310</v>
      </c>
      <c r="O106" s="50" t="s">
        <v>310</v>
      </c>
      <c r="P106" s="50" t="s">
        <v>310</v>
      </c>
      <c r="Q106" s="50" t="s">
        <v>310</v>
      </c>
    </row>
    <row r="107" spans="2:17" ht="15" customHeight="1">
      <c r="C107" s="138" t="s">
        <v>211</v>
      </c>
      <c r="D107" s="139"/>
      <c r="E107" s="14" t="s">
        <v>212</v>
      </c>
      <c r="F107" s="18">
        <v>2995</v>
      </c>
      <c r="G107" s="18">
        <v>26</v>
      </c>
      <c r="H107" s="18">
        <v>2200</v>
      </c>
      <c r="I107" s="50">
        <v>48.45</v>
      </c>
      <c r="J107" s="50">
        <v>38.659999999999997</v>
      </c>
      <c r="K107" s="50">
        <v>32.85</v>
      </c>
      <c r="L107" s="50" t="s">
        <v>310</v>
      </c>
      <c r="M107" s="50" t="s">
        <v>310</v>
      </c>
      <c r="N107" s="50" t="s">
        <v>310</v>
      </c>
      <c r="O107" s="50" t="s">
        <v>310</v>
      </c>
      <c r="P107" s="50" t="s">
        <v>310</v>
      </c>
      <c r="Q107" s="50" t="s">
        <v>310</v>
      </c>
    </row>
    <row r="108" spans="2:17">
      <c r="C108" s="138" t="s">
        <v>213</v>
      </c>
      <c r="D108" s="139"/>
      <c r="E108" s="14" t="s">
        <v>215</v>
      </c>
      <c r="F108" s="18">
        <v>13000</v>
      </c>
      <c r="G108" s="18">
        <v>9</v>
      </c>
      <c r="H108" s="18">
        <v>11750</v>
      </c>
      <c r="I108" s="50">
        <v>483.74</v>
      </c>
      <c r="J108" s="50">
        <v>396.57</v>
      </c>
      <c r="K108" s="50">
        <v>344.9</v>
      </c>
      <c r="L108" s="50" t="s">
        <v>310</v>
      </c>
      <c r="M108" s="50" t="s">
        <v>310</v>
      </c>
      <c r="N108" s="50" t="s">
        <v>310</v>
      </c>
      <c r="O108" s="50" t="s">
        <v>310</v>
      </c>
      <c r="P108" s="50" t="s">
        <v>310</v>
      </c>
      <c r="Q108" s="50" t="s">
        <v>310</v>
      </c>
    </row>
    <row r="109" spans="2:17">
      <c r="C109" s="138" t="s">
        <v>214</v>
      </c>
      <c r="D109" s="139"/>
      <c r="E109" s="14" t="s">
        <v>216</v>
      </c>
      <c r="F109" s="18">
        <v>11800</v>
      </c>
      <c r="G109" s="18">
        <v>33</v>
      </c>
      <c r="H109" s="18">
        <v>7900</v>
      </c>
      <c r="I109" s="50">
        <v>342.44</v>
      </c>
      <c r="J109" s="50">
        <v>283.83999999999997</v>
      </c>
      <c r="K109" s="50">
        <v>249.09</v>
      </c>
      <c r="L109" s="50" t="s">
        <v>310</v>
      </c>
      <c r="M109" s="50" t="s">
        <v>310</v>
      </c>
      <c r="N109" s="50" t="s">
        <v>310</v>
      </c>
      <c r="O109" s="50" t="s">
        <v>310</v>
      </c>
      <c r="P109" s="50" t="s">
        <v>310</v>
      </c>
      <c r="Q109" s="50" t="s">
        <v>310</v>
      </c>
    </row>
    <row r="110" spans="2:17">
      <c r="C110" s="138" t="s">
        <v>217</v>
      </c>
      <c r="D110" s="139"/>
      <c r="E110" s="14" t="s">
        <v>222</v>
      </c>
      <c r="F110" s="18">
        <v>12000</v>
      </c>
      <c r="G110" s="18">
        <v>16</v>
      </c>
      <c r="H110" s="18">
        <v>10000</v>
      </c>
      <c r="I110" s="50">
        <v>419.52</v>
      </c>
      <c r="J110" s="50">
        <v>345.33</v>
      </c>
      <c r="K110" s="50">
        <v>301.35000000000002</v>
      </c>
      <c r="L110" s="50" t="s">
        <v>310</v>
      </c>
      <c r="M110" s="50" t="s">
        <v>310</v>
      </c>
      <c r="N110" s="50" t="s">
        <v>310</v>
      </c>
      <c r="O110" s="50" t="s">
        <v>310</v>
      </c>
      <c r="P110" s="50" t="s">
        <v>310</v>
      </c>
      <c r="Q110" s="50" t="s">
        <v>310</v>
      </c>
    </row>
    <row r="111" spans="2:17">
      <c r="C111" s="138" t="s">
        <v>218</v>
      </c>
      <c r="D111" s="139"/>
      <c r="E111" s="14" t="s">
        <v>221</v>
      </c>
      <c r="F111" s="18">
        <v>6550</v>
      </c>
      <c r="G111" s="18">
        <v>24</v>
      </c>
      <c r="H111" s="18">
        <v>4950</v>
      </c>
      <c r="I111" s="50">
        <v>234.16</v>
      </c>
      <c r="J111" s="50">
        <v>197.45</v>
      </c>
      <c r="K111" s="50">
        <v>175.68</v>
      </c>
      <c r="L111" s="50" t="s">
        <v>310</v>
      </c>
      <c r="M111" s="50" t="s">
        <v>310</v>
      </c>
      <c r="N111" s="50" t="s">
        <v>310</v>
      </c>
      <c r="O111" s="50" t="s">
        <v>310</v>
      </c>
      <c r="P111" s="50" t="s">
        <v>310</v>
      </c>
      <c r="Q111" s="50" t="s">
        <v>310</v>
      </c>
    </row>
    <row r="112" spans="2:17">
      <c r="C112" s="138" t="s">
        <v>219</v>
      </c>
      <c r="D112" s="139"/>
      <c r="E112" s="14" t="s">
        <v>220</v>
      </c>
      <c r="F112" s="18">
        <v>400</v>
      </c>
      <c r="G112" s="18">
        <v>0</v>
      </c>
      <c r="H112" s="18">
        <v>400</v>
      </c>
      <c r="I112" s="50">
        <v>11.01</v>
      </c>
      <c r="J112" s="50">
        <v>8.7899999999999991</v>
      </c>
      <c r="K112" s="50">
        <v>7.47</v>
      </c>
      <c r="L112" s="50" t="s">
        <v>310</v>
      </c>
      <c r="M112" s="50" t="s">
        <v>310</v>
      </c>
      <c r="N112" s="50" t="s">
        <v>310</v>
      </c>
      <c r="O112" s="50" t="s">
        <v>310</v>
      </c>
      <c r="P112" s="50" t="s">
        <v>310</v>
      </c>
      <c r="Q112" s="50" t="s">
        <v>310</v>
      </c>
    </row>
    <row r="113" spans="3:17">
      <c r="C113" s="144" t="s">
        <v>76</v>
      </c>
      <c r="D113" s="139"/>
      <c r="E113" s="14"/>
      <c r="F113" s="18"/>
      <c r="G113" s="18"/>
      <c r="H113" s="18"/>
      <c r="I113" s="18" t="s">
        <v>89</v>
      </c>
      <c r="J113" s="18" t="s">
        <v>89</v>
      </c>
      <c r="K113" s="18" t="s">
        <v>89</v>
      </c>
      <c r="L113" s="50" t="s">
        <v>310</v>
      </c>
      <c r="M113" s="50" t="s">
        <v>310</v>
      </c>
      <c r="N113" s="50" t="s">
        <v>310</v>
      </c>
      <c r="O113" s="50" t="s">
        <v>310</v>
      </c>
      <c r="P113" s="50" t="s">
        <v>310</v>
      </c>
      <c r="Q113" s="50" t="s">
        <v>310</v>
      </c>
    </row>
    <row r="114" spans="3:17" ht="15" customHeight="1">
      <c r="C114" s="138" t="s">
        <v>224</v>
      </c>
      <c r="D114" s="139"/>
      <c r="E114" s="14" t="s">
        <v>225</v>
      </c>
      <c r="F114" s="18">
        <v>3499</v>
      </c>
      <c r="G114" s="18">
        <v>28</v>
      </c>
      <c r="H114" s="18">
        <v>2499</v>
      </c>
      <c r="I114" s="50">
        <v>91.72</v>
      </c>
      <c r="J114" s="50">
        <v>73.17</v>
      </c>
      <c r="K114" s="50">
        <v>62.19</v>
      </c>
      <c r="L114" s="50" t="s">
        <v>310</v>
      </c>
      <c r="M114" s="50" t="s">
        <v>310</v>
      </c>
      <c r="N114" s="50" t="s">
        <v>310</v>
      </c>
      <c r="O114" s="50" t="s">
        <v>310</v>
      </c>
      <c r="P114" s="50" t="s">
        <v>310</v>
      </c>
      <c r="Q114" s="50" t="s">
        <v>310</v>
      </c>
    </row>
    <row r="115" spans="3:17" ht="15" customHeight="1">
      <c r="C115" s="138" t="s">
        <v>226</v>
      </c>
      <c r="D115" s="139"/>
      <c r="E115" s="14" t="s">
        <v>227</v>
      </c>
      <c r="F115" s="18">
        <v>9995</v>
      </c>
      <c r="G115" s="18">
        <v>15</v>
      </c>
      <c r="H115" s="18">
        <v>8495</v>
      </c>
      <c r="I115" s="50">
        <v>437.78</v>
      </c>
      <c r="J115" s="50">
        <v>374.77</v>
      </c>
      <c r="K115" s="50">
        <v>337.4</v>
      </c>
      <c r="L115" s="50" t="s">
        <v>310</v>
      </c>
      <c r="M115" s="50" t="s">
        <v>310</v>
      </c>
      <c r="N115" s="50" t="s">
        <v>310</v>
      </c>
      <c r="O115" s="50" t="s">
        <v>310</v>
      </c>
      <c r="P115" s="50" t="s">
        <v>310</v>
      </c>
      <c r="Q115" s="50" t="s">
        <v>310</v>
      </c>
    </row>
    <row r="116" spans="3:17" ht="15" customHeight="1">
      <c r="C116" s="138" t="s">
        <v>228</v>
      </c>
      <c r="D116" s="139"/>
      <c r="E116" s="14" t="s">
        <v>230</v>
      </c>
      <c r="F116" s="18">
        <v>199</v>
      </c>
      <c r="G116" s="18">
        <v>0</v>
      </c>
      <c r="H116" s="18">
        <v>199</v>
      </c>
      <c r="I116" s="50">
        <v>6.93</v>
      </c>
      <c r="J116" s="50">
        <v>5.53</v>
      </c>
      <c r="K116" s="50">
        <v>4.6900000000000004</v>
      </c>
      <c r="L116" s="50" t="s">
        <v>310</v>
      </c>
      <c r="M116" s="50" t="s">
        <v>310</v>
      </c>
      <c r="N116" s="50" t="s">
        <v>310</v>
      </c>
      <c r="O116" s="50" t="s">
        <v>310</v>
      </c>
      <c r="P116" s="50" t="s">
        <v>310</v>
      </c>
      <c r="Q116" s="50" t="s">
        <v>310</v>
      </c>
    </row>
    <row r="117" spans="3:17" ht="15" customHeight="1">
      <c r="C117" s="138" t="s">
        <v>229</v>
      </c>
      <c r="D117" s="139"/>
      <c r="E117" s="14" t="s">
        <v>231</v>
      </c>
      <c r="F117" s="18">
        <v>299</v>
      </c>
      <c r="G117" s="18">
        <v>0</v>
      </c>
      <c r="H117" s="18">
        <v>299</v>
      </c>
      <c r="I117" s="50">
        <v>6.6</v>
      </c>
      <c r="J117" s="50">
        <v>5.27</v>
      </c>
      <c r="K117" s="50">
        <v>4.4800000000000004</v>
      </c>
      <c r="L117" s="50" t="s">
        <v>310</v>
      </c>
      <c r="M117" s="50" t="s">
        <v>310</v>
      </c>
      <c r="N117" s="50" t="s">
        <v>310</v>
      </c>
      <c r="O117" s="50" t="s">
        <v>310</v>
      </c>
      <c r="P117" s="50" t="s">
        <v>310</v>
      </c>
      <c r="Q117" s="50" t="s">
        <v>310</v>
      </c>
    </row>
    <row r="118" spans="3:17" ht="15" customHeight="1">
      <c r="C118" s="138" t="s">
        <v>232</v>
      </c>
      <c r="D118" s="139"/>
      <c r="E118" s="14" t="s">
        <v>233</v>
      </c>
      <c r="F118" s="18">
        <v>30000</v>
      </c>
      <c r="G118" s="18">
        <v>25</v>
      </c>
      <c r="H118" s="18">
        <v>22500</v>
      </c>
      <c r="I118" s="50">
        <v>668.88</v>
      </c>
      <c r="J118" s="50">
        <v>533.67999999999995</v>
      </c>
      <c r="K118" s="50">
        <v>453.54</v>
      </c>
      <c r="L118" s="50" t="s">
        <v>310</v>
      </c>
      <c r="M118" s="50" t="s">
        <v>310</v>
      </c>
      <c r="N118" s="50" t="s">
        <v>310</v>
      </c>
      <c r="O118" s="50" t="s">
        <v>310</v>
      </c>
      <c r="P118" s="50" t="s">
        <v>310</v>
      </c>
      <c r="Q118" s="50" t="s">
        <v>310</v>
      </c>
    </row>
    <row r="119" spans="3:17" ht="15" customHeight="1">
      <c r="C119" s="138" t="s">
        <v>234</v>
      </c>
      <c r="D119" s="139"/>
      <c r="E119" s="14" t="s">
        <v>240</v>
      </c>
      <c r="F119" s="18">
        <v>250</v>
      </c>
      <c r="G119" s="18">
        <v>0</v>
      </c>
      <c r="H119" s="18">
        <v>250</v>
      </c>
      <c r="I119" s="50">
        <v>9.18</v>
      </c>
      <c r="J119" s="50">
        <v>7.32</v>
      </c>
      <c r="K119" s="50">
        <v>6.23</v>
      </c>
      <c r="L119" s="50" t="s">
        <v>310</v>
      </c>
      <c r="M119" s="50" t="s">
        <v>310</v>
      </c>
      <c r="N119" s="50" t="s">
        <v>310</v>
      </c>
      <c r="O119" s="50" t="s">
        <v>310</v>
      </c>
      <c r="P119" s="50" t="s">
        <v>310</v>
      </c>
      <c r="Q119" s="50" t="s">
        <v>310</v>
      </c>
    </row>
    <row r="120" spans="3:17" ht="15" customHeight="1">
      <c r="C120" s="138" t="s">
        <v>235</v>
      </c>
      <c r="D120" s="139"/>
      <c r="E120" s="14" t="s">
        <v>239</v>
      </c>
      <c r="F120" s="18">
        <v>250</v>
      </c>
      <c r="G120" s="18">
        <v>0</v>
      </c>
      <c r="H120" s="18">
        <v>250</v>
      </c>
      <c r="I120" s="50">
        <v>9.18</v>
      </c>
      <c r="J120" s="50">
        <v>7.32</v>
      </c>
      <c r="K120" s="50">
        <v>6.23</v>
      </c>
      <c r="L120" s="50" t="s">
        <v>310</v>
      </c>
      <c r="M120" s="50" t="s">
        <v>310</v>
      </c>
      <c r="N120" s="50" t="s">
        <v>310</v>
      </c>
      <c r="O120" s="50" t="s">
        <v>310</v>
      </c>
      <c r="P120" s="50" t="s">
        <v>310</v>
      </c>
      <c r="Q120" s="50" t="s">
        <v>310</v>
      </c>
    </row>
    <row r="121" spans="3:17" ht="15" customHeight="1">
      <c r="C121" s="138" t="s">
        <v>236</v>
      </c>
      <c r="D121" s="139"/>
      <c r="E121" s="14" t="s">
        <v>241</v>
      </c>
      <c r="F121" s="18">
        <v>150</v>
      </c>
      <c r="G121" s="18">
        <v>0</v>
      </c>
      <c r="H121" s="18">
        <v>150</v>
      </c>
      <c r="I121" s="50">
        <v>4.41</v>
      </c>
      <c r="J121" s="50">
        <v>3.51</v>
      </c>
      <c r="K121" s="50">
        <v>2.99</v>
      </c>
      <c r="L121" s="50" t="s">
        <v>310</v>
      </c>
      <c r="M121" s="50" t="s">
        <v>310</v>
      </c>
      <c r="N121" s="50" t="s">
        <v>310</v>
      </c>
      <c r="O121" s="50" t="s">
        <v>310</v>
      </c>
      <c r="P121" s="50" t="s">
        <v>310</v>
      </c>
      <c r="Q121" s="50" t="s">
        <v>310</v>
      </c>
    </row>
    <row r="122" spans="3:17">
      <c r="C122" s="138" t="s">
        <v>237</v>
      </c>
      <c r="D122" s="139"/>
      <c r="E122" s="14" t="s">
        <v>238</v>
      </c>
      <c r="F122" s="18">
        <v>14700</v>
      </c>
      <c r="G122" s="18">
        <v>18</v>
      </c>
      <c r="H122" s="18">
        <v>12000</v>
      </c>
      <c r="I122" s="50">
        <v>440.41</v>
      </c>
      <c r="J122" s="50">
        <v>351.39</v>
      </c>
      <c r="K122" s="50">
        <v>298.62</v>
      </c>
      <c r="L122" s="50" t="s">
        <v>310</v>
      </c>
      <c r="M122" s="50" t="s">
        <v>310</v>
      </c>
      <c r="N122" s="50" t="s">
        <v>310</v>
      </c>
      <c r="O122" s="50" t="s">
        <v>310</v>
      </c>
      <c r="P122" s="50" t="s">
        <v>310</v>
      </c>
      <c r="Q122" s="50" t="s">
        <v>310</v>
      </c>
    </row>
    <row r="123" spans="3:17">
      <c r="C123" s="138" t="s">
        <v>259</v>
      </c>
      <c r="D123" s="139"/>
      <c r="E123" s="14" t="s">
        <v>279</v>
      </c>
      <c r="F123" s="18">
        <v>13900</v>
      </c>
      <c r="G123" s="18">
        <v>21</v>
      </c>
      <c r="H123" s="18">
        <v>10900</v>
      </c>
      <c r="I123" s="50">
        <v>478.79</v>
      </c>
      <c r="J123" s="50">
        <v>397.94</v>
      </c>
      <c r="K123" s="50">
        <v>350</v>
      </c>
      <c r="L123" s="50" t="s">
        <v>310</v>
      </c>
      <c r="M123" s="50" t="s">
        <v>310</v>
      </c>
      <c r="N123" s="50" t="s">
        <v>310</v>
      </c>
      <c r="O123" s="50" t="s">
        <v>310</v>
      </c>
      <c r="P123" s="50" t="s">
        <v>310</v>
      </c>
      <c r="Q123" s="50" t="s">
        <v>310</v>
      </c>
    </row>
    <row r="124" spans="3:17">
      <c r="C124" s="138" t="s">
        <v>242</v>
      </c>
      <c r="D124" s="139"/>
      <c r="E124" s="14" t="s">
        <v>280</v>
      </c>
      <c r="F124" s="18">
        <v>0</v>
      </c>
      <c r="G124" s="18">
        <v>0</v>
      </c>
      <c r="H124" s="18">
        <v>0</v>
      </c>
      <c r="I124" s="50">
        <v>0</v>
      </c>
      <c r="J124" s="50">
        <v>0</v>
      </c>
      <c r="K124" s="50">
        <v>0</v>
      </c>
      <c r="L124" s="50" t="s">
        <v>310</v>
      </c>
      <c r="M124" s="50" t="s">
        <v>310</v>
      </c>
      <c r="N124" s="50" t="s">
        <v>310</v>
      </c>
      <c r="O124" s="50" t="s">
        <v>310</v>
      </c>
      <c r="P124" s="50" t="s">
        <v>310</v>
      </c>
      <c r="Q124" s="50" t="s">
        <v>310</v>
      </c>
    </row>
    <row r="125" spans="3:17">
      <c r="C125" s="138" t="s">
        <v>243</v>
      </c>
      <c r="D125" s="139"/>
      <c r="E125" s="14" t="s">
        <v>281</v>
      </c>
      <c r="F125" s="18">
        <v>13000</v>
      </c>
      <c r="G125" s="18">
        <v>9</v>
      </c>
      <c r="H125" s="18">
        <v>11750</v>
      </c>
      <c r="I125" s="50">
        <v>483.74</v>
      </c>
      <c r="J125" s="50">
        <v>396.57</v>
      </c>
      <c r="K125" s="50">
        <v>344.9</v>
      </c>
      <c r="L125" s="50" t="s">
        <v>310</v>
      </c>
      <c r="M125" s="50" t="s">
        <v>310</v>
      </c>
      <c r="N125" s="50" t="s">
        <v>310</v>
      </c>
      <c r="O125" s="50" t="s">
        <v>310</v>
      </c>
      <c r="P125" s="50" t="s">
        <v>310</v>
      </c>
      <c r="Q125" s="50" t="s">
        <v>310</v>
      </c>
    </row>
    <row r="126" spans="3:17">
      <c r="C126" s="138" t="s">
        <v>244</v>
      </c>
      <c r="D126" s="139"/>
      <c r="E126" s="14" t="s">
        <v>282</v>
      </c>
      <c r="F126" s="18">
        <v>17000</v>
      </c>
      <c r="G126" s="18">
        <v>29</v>
      </c>
      <c r="H126" s="18">
        <v>12000</v>
      </c>
      <c r="I126" s="50">
        <v>440.41</v>
      </c>
      <c r="J126" s="50">
        <v>351.39</v>
      </c>
      <c r="K126" s="50">
        <v>298.62</v>
      </c>
      <c r="L126" s="50" t="s">
        <v>310</v>
      </c>
      <c r="M126" s="50" t="s">
        <v>310</v>
      </c>
      <c r="N126" s="50" t="s">
        <v>310</v>
      </c>
      <c r="O126" s="50" t="s">
        <v>310</v>
      </c>
      <c r="P126" s="50" t="s">
        <v>310</v>
      </c>
      <c r="Q126" s="50" t="s">
        <v>310</v>
      </c>
    </row>
    <row r="127" spans="3:17">
      <c r="C127" s="138" t="s">
        <v>245</v>
      </c>
      <c r="D127" s="139"/>
      <c r="E127" s="14" t="s">
        <v>283</v>
      </c>
      <c r="F127" s="18">
        <v>28000</v>
      </c>
      <c r="G127" s="18">
        <v>35</v>
      </c>
      <c r="H127" s="18">
        <v>18000</v>
      </c>
      <c r="I127" s="50">
        <v>660.62</v>
      </c>
      <c r="J127" s="50">
        <v>527.1</v>
      </c>
      <c r="K127" s="50">
        <v>447.93</v>
      </c>
      <c r="L127" s="50" t="s">
        <v>310</v>
      </c>
      <c r="M127" s="50" t="s">
        <v>310</v>
      </c>
      <c r="N127" s="50" t="s">
        <v>310</v>
      </c>
      <c r="O127" s="50" t="s">
        <v>310</v>
      </c>
      <c r="P127" s="50" t="s">
        <v>310</v>
      </c>
      <c r="Q127" s="50" t="s">
        <v>310</v>
      </c>
    </row>
    <row r="128" spans="3:17">
      <c r="C128" s="138" t="s">
        <v>246</v>
      </c>
      <c r="D128" s="139"/>
      <c r="E128" s="14" t="s">
        <v>284</v>
      </c>
      <c r="F128" s="18">
        <v>2400</v>
      </c>
      <c r="G128" s="18">
        <v>0</v>
      </c>
      <c r="H128" s="18">
        <v>2400</v>
      </c>
      <c r="I128" s="50">
        <v>73.41</v>
      </c>
      <c r="J128" s="50">
        <v>58.57</v>
      </c>
      <c r="K128" s="50">
        <v>49.77</v>
      </c>
      <c r="L128" s="50" t="s">
        <v>310</v>
      </c>
      <c r="M128" s="50" t="s">
        <v>310</v>
      </c>
      <c r="N128" s="50" t="s">
        <v>310</v>
      </c>
      <c r="O128" s="50" t="s">
        <v>310</v>
      </c>
      <c r="P128" s="50" t="s">
        <v>310</v>
      </c>
      <c r="Q128" s="50" t="s">
        <v>310</v>
      </c>
    </row>
    <row r="129" spans="3:17">
      <c r="C129" s="138" t="s">
        <v>247</v>
      </c>
      <c r="D129" s="139"/>
      <c r="E129" s="14" t="s">
        <v>285</v>
      </c>
      <c r="F129" s="18">
        <v>2239</v>
      </c>
      <c r="G129" s="18">
        <v>4</v>
      </c>
      <c r="H129" s="18">
        <v>2129</v>
      </c>
      <c r="I129" s="50">
        <v>0</v>
      </c>
      <c r="J129" s="50">
        <v>0</v>
      </c>
      <c r="K129" s="50">
        <v>0</v>
      </c>
      <c r="L129" s="50" t="s">
        <v>310</v>
      </c>
      <c r="M129" s="50" t="s">
        <v>310</v>
      </c>
      <c r="N129" s="50" t="s">
        <v>310</v>
      </c>
      <c r="O129" s="50" t="s">
        <v>310</v>
      </c>
      <c r="P129" s="50" t="s">
        <v>310</v>
      </c>
      <c r="Q129" s="50" t="s">
        <v>310</v>
      </c>
    </row>
    <row r="130" spans="3:17">
      <c r="C130" s="138" t="s">
        <v>248</v>
      </c>
      <c r="D130" s="139"/>
      <c r="E130" s="14" t="s">
        <v>286</v>
      </c>
      <c r="F130" s="18">
        <v>995</v>
      </c>
      <c r="G130" s="18">
        <v>0</v>
      </c>
      <c r="H130" s="18">
        <v>995</v>
      </c>
      <c r="I130" s="50">
        <v>36.520000000000003</v>
      </c>
      <c r="J130" s="50">
        <v>29.14</v>
      </c>
      <c r="K130" s="50">
        <v>24.76</v>
      </c>
      <c r="L130" s="50" t="s">
        <v>310</v>
      </c>
      <c r="M130" s="50" t="s">
        <v>310</v>
      </c>
      <c r="N130" s="50" t="s">
        <v>310</v>
      </c>
      <c r="O130" s="50" t="s">
        <v>310</v>
      </c>
      <c r="P130" s="50" t="s">
        <v>310</v>
      </c>
      <c r="Q130" s="50" t="s">
        <v>310</v>
      </c>
    </row>
    <row r="131" spans="3:17">
      <c r="C131" s="138" t="s">
        <v>249</v>
      </c>
      <c r="D131" s="139"/>
      <c r="E131" s="14" t="s">
        <v>287</v>
      </c>
      <c r="F131" s="18">
        <v>150</v>
      </c>
      <c r="G131" s="18">
        <v>0</v>
      </c>
      <c r="H131" s="18">
        <v>150</v>
      </c>
      <c r="I131" s="50">
        <v>5.51</v>
      </c>
      <c r="J131" s="50">
        <v>4.4000000000000004</v>
      </c>
      <c r="K131" s="50">
        <v>3.74</v>
      </c>
      <c r="L131" s="50" t="s">
        <v>310</v>
      </c>
      <c r="M131" s="50" t="s">
        <v>310</v>
      </c>
      <c r="N131" s="50" t="s">
        <v>310</v>
      </c>
      <c r="O131" s="50" t="s">
        <v>310</v>
      </c>
      <c r="P131" s="50" t="s">
        <v>310</v>
      </c>
      <c r="Q131" s="50" t="s">
        <v>310</v>
      </c>
    </row>
    <row r="132" spans="3:17">
      <c r="C132" s="138" t="s">
        <v>250</v>
      </c>
      <c r="D132" s="139"/>
      <c r="E132" s="14" t="s">
        <v>288</v>
      </c>
      <c r="F132" s="18">
        <v>3495</v>
      </c>
      <c r="G132" s="18">
        <v>0</v>
      </c>
      <c r="H132" s="18">
        <v>3495</v>
      </c>
      <c r="I132" s="50">
        <v>138.19</v>
      </c>
      <c r="J132" s="50">
        <v>118.74</v>
      </c>
      <c r="K132" s="50">
        <v>107.22</v>
      </c>
      <c r="L132" s="50" t="s">
        <v>310</v>
      </c>
      <c r="M132" s="50" t="s">
        <v>310</v>
      </c>
      <c r="N132" s="50" t="s">
        <v>310</v>
      </c>
      <c r="O132" s="50" t="s">
        <v>310</v>
      </c>
      <c r="P132" s="50" t="s">
        <v>310</v>
      </c>
      <c r="Q132" s="50" t="s">
        <v>310</v>
      </c>
    </row>
    <row r="133" spans="3:17">
      <c r="C133" s="138" t="s">
        <v>251</v>
      </c>
      <c r="D133" s="139"/>
      <c r="E133" s="14" t="s">
        <v>289</v>
      </c>
      <c r="F133" s="18">
        <v>14900</v>
      </c>
      <c r="G133" s="18">
        <v>20</v>
      </c>
      <c r="H133" s="18">
        <v>11900</v>
      </c>
      <c r="I133" s="50">
        <v>541.74</v>
      </c>
      <c r="J133" s="50">
        <v>453.46</v>
      </c>
      <c r="K133" s="50">
        <v>401.13</v>
      </c>
      <c r="L133" s="50" t="s">
        <v>310</v>
      </c>
      <c r="M133" s="50" t="s">
        <v>310</v>
      </c>
      <c r="N133" s="50" t="s">
        <v>310</v>
      </c>
      <c r="O133" s="50" t="s">
        <v>310</v>
      </c>
      <c r="P133" s="50" t="s">
        <v>310</v>
      </c>
      <c r="Q133" s="50" t="s">
        <v>310</v>
      </c>
    </row>
    <row r="134" spans="3:17">
      <c r="C134" s="138" t="s">
        <v>252</v>
      </c>
      <c r="D134" s="139"/>
      <c r="E134" s="14" t="s">
        <v>290</v>
      </c>
      <c r="F134" s="18">
        <v>11800</v>
      </c>
      <c r="G134" s="18">
        <v>33</v>
      </c>
      <c r="H134" s="18">
        <v>7900</v>
      </c>
      <c r="I134" s="50">
        <v>342.44</v>
      </c>
      <c r="J134" s="50">
        <v>283.83999999999997</v>
      </c>
      <c r="K134" s="50">
        <v>249.09</v>
      </c>
      <c r="L134" s="50" t="s">
        <v>310</v>
      </c>
      <c r="M134" s="50" t="s">
        <v>310</v>
      </c>
      <c r="N134" s="50" t="s">
        <v>310</v>
      </c>
      <c r="O134" s="50" t="s">
        <v>310</v>
      </c>
      <c r="P134" s="50" t="s">
        <v>310</v>
      </c>
      <c r="Q134" s="50" t="s">
        <v>310</v>
      </c>
    </row>
    <row r="135" spans="3:17">
      <c r="C135" s="138" t="s">
        <v>253</v>
      </c>
      <c r="D135" s="139"/>
      <c r="E135" s="14" t="s">
        <v>291</v>
      </c>
      <c r="F135" s="18">
        <v>12000</v>
      </c>
      <c r="G135" s="18">
        <v>16</v>
      </c>
      <c r="H135" s="18">
        <v>10000</v>
      </c>
      <c r="I135" s="50">
        <v>419.52</v>
      </c>
      <c r="J135" s="50">
        <v>345.33</v>
      </c>
      <c r="K135" s="50">
        <v>301.35000000000002</v>
      </c>
      <c r="L135" s="50" t="s">
        <v>310</v>
      </c>
      <c r="M135" s="50" t="s">
        <v>310</v>
      </c>
      <c r="N135" s="50" t="s">
        <v>310</v>
      </c>
      <c r="O135" s="50" t="s">
        <v>310</v>
      </c>
      <c r="P135" s="50" t="s">
        <v>310</v>
      </c>
      <c r="Q135" s="50" t="s">
        <v>310</v>
      </c>
    </row>
    <row r="136" spans="3:17">
      <c r="C136" s="138" t="s">
        <v>254</v>
      </c>
      <c r="D136" s="139"/>
      <c r="E136" s="14" t="s">
        <v>292</v>
      </c>
      <c r="F136" s="18">
        <v>6550</v>
      </c>
      <c r="G136" s="18">
        <v>24</v>
      </c>
      <c r="H136" s="18">
        <v>4950</v>
      </c>
      <c r="I136" s="50">
        <v>234.16</v>
      </c>
      <c r="J136" s="50">
        <v>197.45</v>
      </c>
      <c r="K136" s="50">
        <v>175.68</v>
      </c>
      <c r="L136" s="50" t="s">
        <v>310</v>
      </c>
      <c r="M136" s="50" t="s">
        <v>310</v>
      </c>
      <c r="N136" s="50" t="s">
        <v>310</v>
      </c>
      <c r="O136" s="50" t="s">
        <v>310</v>
      </c>
      <c r="P136" s="50" t="s">
        <v>310</v>
      </c>
      <c r="Q136" s="50" t="s">
        <v>310</v>
      </c>
    </row>
    <row r="137" spans="3:17">
      <c r="C137" s="138" t="s">
        <v>255</v>
      </c>
      <c r="D137" s="139"/>
      <c r="E137" s="14" t="s">
        <v>293</v>
      </c>
      <c r="F137" s="18">
        <v>500</v>
      </c>
      <c r="G137" s="18">
        <v>0</v>
      </c>
      <c r="H137" s="18">
        <v>500</v>
      </c>
      <c r="I137" s="50">
        <v>14.68</v>
      </c>
      <c r="J137" s="50">
        <v>11.72</v>
      </c>
      <c r="K137" s="50">
        <v>9.9499999999999993</v>
      </c>
      <c r="L137" s="50" t="s">
        <v>310</v>
      </c>
      <c r="M137" s="50" t="s">
        <v>310</v>
      </c>
      <c r="N137" s="50" t="s">
        <v>310</v>
      </c>
      <c r="O137" s="50" t="s">
        <v>310</v>
      </c>
      <c r="P137" s="50" t="s">
        <v>310</v>
      </c>
      <c r="Q137" s="50" t="s">
        <v>310</v>
      </c>
    </row>
    <row r="138" spans="3:17">
      <c r="C138" s="138" t="s">
        <v>256</v>
      </c>
      <c r="D138" s="139"/>
      <c r="E138" s="14" t="s">
        <v>294</v>
      </c>
      <c r="F138" s="18">
        <v>0</v>
      </c>
      <c r="G138" s="18">
        <v>0</v>
      </c>
      <c r="H138" s="18">
        <v>0</v>
      </c>
      <c r="I138" s="50">
        <v>0</v>
      </c>
      <c r="J138" s="50">
        <v>0</v>
      </c>
      <c r="K138" s="50">
        <v>0</v>
      </c>
      <c r="L138" s="50" t="s">
        <v>310</v>
      </c>
      <c r="M138" s="50" t="s">
        <v>310</v>
      </c>
      <c r="N138" s="50" t="s">
        <v>310</v>
      </c>
      <c r="O138" s="50" t="s">
        <v>310</v>
      </c>
      <c r="P138" s="50" t="s">
        <v>310</v>
      </c>
      <c r="Q138" s="50" t="s">
        <v>310</v>
      </c>
    </row>
    <row r="139" spans="3:17">
      <c r="C139" s="138" t="s">
        <v>257</v>
      </c>
      <c r="D139" s="139"/>
      <c r="E139" s="14" t="s">
        <v>278</v>
      </c>
      <c r="F139" s="18">
        <v>295</v>
      </c>
      <c r="G139" s="18">
        <v>0</v>
      </c>
      <c r="H139" s="18">
        <v>295</v>
      </c>
      <c r="I139" s="50">
        <v>10.84</v>
      </c>
      <c r="J139" s="50">
        <v>8.6300000000000008</v>
      </c>
      <c r="K139" s="50">
        <v>7.34</v>
      </c>
      <c r="L139" s="50" t="s">
        <v>310</v>
      </c>
      <c r="M139" s="50" t="s">
        <v>310</v>
      </c>
      <c r="N139" s="50" t="s">
        <v>310</v>
      </c>
      <c r="O139" s="50" t="s">
        <v>310</v>
      </c>
      <c r="P139" s="50" t="s">
        <v>310</v>
      </c>
      <c r="Q139" s="50" t="s">
        <v>310</v>
      </c>
    </row>
    <row r="140" spans="3:17">
      <c r="C140" s="138" t="s">
        <v>258</v>
      </c>
      <c r="D140" s="139"/>
      <c r="E140" s="14" t="s">
        <v>276</v>
      </c>
      <c r="F140" s="18">
        <v>15000</v>
      </c>
      <c r="G140" s="18">
        <v>30</v>
      </c>
      <c r="H140" s="18">
        <v>10500</v>
      </c>
      <c r="I140" s="50">
        <v>308.29000000000002</v>
      </c>
      <c r="J140" s="50">
        <v>245.98</v>
      </c>
      <c r="K140" s="50">
        <v>209.03</v>
      </c>
      <c r="L140" s="50" t="s">
        <v>310</v>
      </c>
      <c r="M140" s="50" t="s">
        <v>310</v>
      </c>
      <c r="N140" s="50" t="s">
        <v>310</v>
      </c>
      <c r="O140" s="50" t="s">
        <v>310</v>
      </c>
      <c r="P140" s="50" t="s">
        <v>310</v>
      </c>
      <c r="Q140" s="50" t="s">
        <v>310</v>
      </c>
    </row>
    <row r="141" spans="3:17" ht="15" customHeight="1">
      <c r="C141" s="138" t="s">
        <v>265</v>
      </c>
      <c r="D141" s="139"/>
      <c r="E141" s="14" t="s">
        <v>277</v>
      </c>
      <c r="F141" s="18">
        <v>399</v>
      </c>
      <c r="G141" s="18">
        <v>25</v>
      </c>
      <c r="H141" s="18">
        <v>299</v>
      </c>
      <c r="I141" s="50">
        <v>10.97</v>
      </c>
      <c r="J141" s="50">
        <v>8.76</v>
      </c>
      <c r="K141" s="50">
        <v>7.43</v>
      </c>
      <c r="L141" s="50" t="s">
        <v>310</v>
      </c>
      <c r="M141" s="50" t="s">
        <v>310</v>
      </c>
      <c r="N141" s="50" t="s">
        <v>310</v>
      </c>
      <c r="O141" s="50" t="s">
        <v>310</v>
      </c>
      <c r="P141" s="50" t="s">
        <v>310</v>
      </c>
      <c r="Q141" s="50" t="s">
        <v>310</v>
      </c>
    </row>
    <row r="142" spans="3:17" ht="15" customHeight="1">
      <c r="C142" s="138" t="s">
        <v>260</v>
      </c>
      <c r="D142" s="139"/>
      <c r="E142" s="14" t="s">
        <v>275</v>
      </c>
      <c r="F142" s="18">
        <v>299</v>
      </c>
      <c r="G142" s="18">
        <v>0</v>
      </c>
      <c r="H142" s="18">
        <v>299</v>
      </c>
      <c r="I142" s="50">
        <v>10.97</v>
      </c>
      <c r="J142" s="50">
        <v>8.76</v>
      </c>
      <c r="K142" s="50">
        <v>7.43</v>
      </c>
      <c r="L142" s="50" t="s">
        <v>310</v>
      </c>
      <c r="M142" s="50" t="s">
        <v>310</v>
      </c>
      <c r="N142" s="50" t="s">
        <v>310</v>
      </c>
      <c r="O142" s="50" t="s">
        <v>310</v>
      </c>
      <c r="P142" s="50" t="s">
        <v>310</v>
      </c>
      <c r="Q142" s="50" t="s">
        <v>310</v>
      </c>
    </row>
    <row r="143" spans="3:17" ht="15" customHeight="1">
      <c r="C143" s="138" t="s">
        <v>261</v>
      </c>
      <c r="D143" s="139"/>
      <c r="E143" s="14" t="s">
        <v>268</v>
      </c>
      <c r="F143" s="18">
        <v>5700</v>
      </c>
      <c r="G143" s="18">
        <v>28</v>
      </c>
      <c r="H143" s="18">
        <v>4100</v>
      </c>
      <c r="I143" s="50">
        <v>90.29</v>
      </c>
      <c r="J143" s="50">
        <v>72.03</v>
      </c>
      <c r="K143" s="50">
        <v>61.22</v>
      </c>
      <c r="L143" s="50" t="s">
        <v>310</v>
      </c>
      <c r="M143" s="50" t="s">
        <v>310</v>
      </c>
      <c r="N143" s="50" t="s">
        <v>310</v>
      </c>
      <c r="O143" s="50" t="s">
        <v>310</v>
      </c>
      <c r="P143" s="50" t="s">
        <v>310</v>
      </c>
      <c r="Q143" s="50" t="s">
        <v>310</v>
      </c>
    </row>
    <row r="144" spans="3:17" ht="15" customHeight="1">
      <c r="C144" s="138" t="s">
        <v>297</v>
      </c>
      <c r="D144" s="139"/>
      <c r="E144" s="14" t="s">
        <v>296</v>
      </c>
      <c r="F144" s="18">
        <v>5000</v>
      </c>
      <c r="G144" s="18">
        <v>50</v>
      </c>
      <c r="H144" s="18">
        <v>2500</v>
      </c>
      <c r="I144" s="50">
        <v>136.41</v>
      </c>
      <c r="J144" s="50">
        <v>121.57</v>
      </c>
      <c r="K144" s="50">
        <v>112.77</v>
      </c>
      <c r="L144" s="50" t="s">
        <v>310</v>
      </c>
      <c r="M144" s="50" t="s">
        <v>310</v>
      </c>
      <c r="N144" s="50" t="s">
        <v>310</v>
      </c>
      <c r="O144" s="50" t="s">
        <v>310</v>
      </c>
      <c r="P144" s="50" t="s">
        <v>310</v>
      </c>
      <c r="Q144" s="50" t="s">
        <v>310</v>
      </c>
    </row>
    <row r="145" spans="3:17" ht="15" customHeight="1">
      <c r="C145" s="138" t="s">
        <v>270</v>
      </c>
      <c r="D145" s="139"/>
      <c r="E145" s="14" t="s">
        <v>272</v>
      </c>
      <c r="F145" s="18">
        <v>2000</v>
      </c>
      <c r="G145" s="18">
        <v>0</v>
      </c>
      <c r="H145" s="18">
        <v>2000</v>
      </c>
      <c r="I145" s="50">
        <v>29.36</v>
      </c>
      <c r="J145" s="50">
        <v>23.43</v>
      </c>
      <c r="K145" s="50">
        <v>19.91</v>
      </c>
      <c r="L145" s="50" t="s">
        <v>310</v>
      </c>
      <c r="M145" s="50" t="s">
        <v>310</v>
      </c>
      <c r="N145" s="50" t="s">
        <v>310</v>
      </c>
      <c r="O145" s="50" t="s">
        <v>310</v>
      </c>
      <c r="P145" s="50" t="s">
        <v>310</v>
      </c>
      <c r="Q145" s="50" t="s">
        <v>310</v>
      </c>
    </row>
    <row r="146" spans="3:17" ht="15" customHeight="1">
      <c r="C146" s="138" t="s">
        <v>271</v>
      </c>
      <c r="D146" s="139"/>
      <c r="E146" s="14" t="s">
        <v>273</v>
      </c>
      <c r="F146" s="18">
        <v>25000</v>
      </c>
      <c r="G146" s="18">
        <v>14</v>
      </c>
      <c r="H146" s="18">
        <v>21500</v>
      </c>
      <c r="I146" s="50">
        <v>789.06</v>
      </c>
      <c r="J146" s="50">
        <v>629.59</v>
      </c>
      <c r="K146" s="50">
        <v>535.04</v>
      </c>
      <c r="L146" s="50" t="s">
        <v>310</v>
      </c>
      <c r="M146" s="50" t="s">
        <v>310</v>
      </c>
      <c r="N146" s="50" t="s">
        <v>310</v>
      </c>
      <c r="O146" s="50" t="s">
        <v>310</v>
      </c>
      <c r="P146" s="50" t="s">
        <v>310</v>
      </c>
      <c r="Q146" s="50" t="s">
        <v>310</v>
      </c>
    </row>
    <row r="147" spans="3:17" ht="15" customHeight="1">
      <c r="C147" s="138" t="s">
        <v>269</v>
      </c>
      <c r="D147" s="139"/>
      <c r="E147" s="14" t="s">
        <v>274</v>
      </c>
      <c r="F147" s="18">
        <v>14700</v>
      </c>
      <c r="G147" s="18">
        <v>18</v>
      </c>
      <c r="H147" s="18">
        <v>12000</v>
      </c>
      <c r="I147" s="50">
        <v>440.41</v>
      </c>
      <c r="J147" s="50">
        <v>351.39</v>
      </c>
      <c r="K147" s="50">
        <v>298.62</v>
      </c>
      <c r="L147" s="50" t="s">
        <v>310</v>
      </c>
      <c r="M147" s="50" t="s">
        <v>310</v>
      </c>
      <c r="N147" s="50" t="s">
        <v>310</v>
      </c>
      <c r="O147" s="50" t="s">
        <v>310</v>
      </c>
      <c r="P147" s="50" t="s">
        <v>310</v>
      </c>
      <c r="Q147" s="50" t="s">
        <v>310</v>
      </c>
    </row>
    <row r="148" spans="3:17" ht="15" customHeight="1">
      <c r="C148" s="138" t="s">
        <v>263</v>
      </c>
      <c r="D148" s="139"/>
      <c r="E148" s="14" t="s">
        <v>267</v>
      </c>
      <c r="F148" s="18">
        <v>600</v>
      </c>
      <c r="G148" s="18">
        <v>0</v>
      </c>
      <c r="H148" s="18">
        <v>600</v>
      </c>
      <c r="I148" s="50">
        <v>5.51</v>
      </c>
      <c r="J148" s="50">
        <v>4.4000000000000004</v>
      </c>
      <c r="K148" s="50">
        <v>3.74</v>
      </c>
      <c r="L148" s="50" t="s">
        <v>310</v>
      </c>
      <c r="M148" s="50" t="s">
        <v>310</v>
      </c>
      <c r="N148" s="50" t="s">
        <v>310</v>
      </c>
      <c r="O148" s="50" t="s">
        <v>310</v>
      </c>
      <c r="P148" s="50" t="s">
        <v>310</v>
      </c>
      <c r="Q148" s="50" t="s">
        <v>310</v>
      </c>
    </row>
    <row r="149" spans="3:17" ht="15" customHeight="1">
      <c r="C149" s="138" t="s">
        <v>264</v>
      </c>
      <c r="D149" s="139"/>
      <c r="E149" s="14" t="s">
        <v>266</v>
      </c>
      <c r="F149" s="18">
        <v>570</v>
      </c>
      <c r="G149" s="18">
        <v>0</v>
      </c>
      <c r="H149" s="18">
        <v>570</v>
      </c>
      <c r="I149" s="50">
        <v>20.93</v>
      </c>
      <c r="J149" s="50">
        <v>16.7</v>
      </c>
      <c r="K149" s="50">
        <v>14.19</v>
      </c>
      <c r="L149" s="50" t="s">
        <v>310</v>
      </c>
      <c r="M149" s="50" t="s">
        <v>310</v>
      </c>
      <c r="N149" s="50" t="s">
        <v>310</v>
      </c>
      <c r="O149" s="50" t="s">
        <v>310</v>
      </c>
      <c r="P149" s="50" t="s">
        <v>310</v>
      </c>
      <c r="Q149" s="50" t="s">
        <v>310</v>
      </c>
    </row>
    <row r="150" spans="3:17" ht="15" customHeight="1">
      <c r="C150" s="138" t="s">
        <v>303</v>
      </c>
      <c r="D150" s="139"/>
      <c r="E150" s="14" t="s">
        <v>304</v>
      </c>
      <c r="F150" s="18">
        <v>1495</v>
      </c>
      <c r="G150" s="18">
        <v>13</v>
      </c>
      <c r="H150" s="18">
        <v>1295</v>
      </c>
      <c r="I150" s="50">
        <v>47.52</v>
      </c>
      <c r="J150" s="50">
        <v>37.93</v>
      </c>
      <c r="K150" s="50">
        <v>32.22</v>
      </c>
      <c r="L150" s="50" t="s">
        <v>310</v>
      </c>
      <c r="M150" s="50" t="s">
        <v>310</v>
      </c>
      <c r="N150" s="50" t="s">
        <v>310</v>
      </c>
      <c r="O150" s="50" t="s">
        <v>310</v>
      </c>
      <c r="P150" s="50" t="s">
        <v>310</v>
      </c>
      <c r="Q150" s="50" t="s">
        <v>310</v>
      </c>
    </row>
    <row r="151" spans="3:17">
      <c r="C151" s="138" t="s">
        <v>298</v>
      </c>
      <c r="D151" s="139"/>
      <c r="E151" s="14" t="s">
        <v>305</v>
      </c>
      <c r="F151" s="18">
        <v>5000</v>
      </c>
      <c r="G151" s="18">
        <v>0</v>
      </c>
      <c r="H151" s="18">
        <v>5000</v>
      </c>
      <c r="I151" s="50">
        <v>130.65</v>
      </c>
      <c r="J151" s="50">
        <v>104.25</v>
      </c>
      <c r="K151" s="50">
        <v>88.59</v>
      </c>
      <c r="L151" s="50" t="s">
        <v>310</v>
      </c>
      <c r="M151" s="50" t="s">
        <v>310</v>
      </c>
      <c r="N151" s="50" t="s">
        <v>310</v>
      </c>
      <c r="O151" s="50" t="s">
        <v>310</v>
      </c>
      <c r="P151" s="50" t="s">
        <v>310</v>
      </c>
      <c r="Q151" s="50" t="s">
        <v>310</v>
      </c>
    </row>
    <row r="152" spans="3:17">
      <c r="C152" s="138" t="s">
        <v>299</v>
      </c>
      <c r="D152" s="139"/>
      <c r="E152" s="14" t="s">
        <v>306</v>
      </c>
      <c r="F152" s="18">
        <v>1500</v>
      </c>
      <c r="G152" s="18">
        <v>0</v>
      </c>
      <c r="H152" s="18">
        <v>1500</v>
      </c>
      <c r="I152" s="50">
        <v>55.05</v>
      </c>
      <c r="J152" s="50">
        <v>43.92</v>
      </c>
      <c r="K152" s="50">
        <v>37.33</v>
      </c>
      <c r="L152" s="50" t="s">
        <v>310</v>
      </c>
      <c r="M152" s="50" t="s">
        <v>310</v>
      </c>
      <c r="N152" s="50" t="s">
        <v>310</v>
      </c>
      <c r="O152" s="50" t="s">
        <v>310</v>
      </c>
      <c r="P152" s="50" t="s">
        <v>310</v>
      </c>
      <c r="Q152" s="50" t="s">
        <v>310</v>
      </c>
    </row>
    <row r="153" spans="3:17">
      <c r="C153" s="138" t="s">
        <v>300</v>
      </c>
      <c r="D153" s="139"/>
      <c r="E153" s="14" t="s">
        <v>307</v>
      </c>
      <c r="F153" s="18">
        <v>4000</v>
      </c>
      <c r="G153" s="18">
        <v>0</v>
      </c>
      <c r="H153" s="18">
        <v>4000</v>
      </c>
      <c r="I153" s="50">
        <v>146.81</v>
      </c>
      <c r="J153" s="50">
        <v>117.13</v>
      </c>
      <c r="K153" s="50">
        <v>99.54</v>
      </c>
      <c r="L153" s="50" t="s">
        <v>310</v>
      </c>
      <c r="M153" s="50" t="s">
        <v>310</v>
      </c>
      <c r="N153" s="50" t="s">
        <v>310</v>
      </c>
      <c r="O153" s="50" t="s">
        <v>310</v>
      </c>
      <c r="P153" s="50" t="s">
        <v>310</v>
      </c>
      <c r="Q153" s="50" t="s">
        <v>310</v>
      </c>
    </row>
    <row r="154" spans="3:17">
      <c r="C154" s="138" t="s">
        <v>301</v>
      </c>
      <c r="D154" s="139"/>
      <c r="E154" s="14" t="s">
        <v>309</v>
      </c>
      <c r="F154" s="18">
        <v>495</v>
      </c>
      <c r="G154" s="18">
        <v>0</v>
      </c>
      <c r="H154" s="18">
        <v>495</v>
      </c>
      <c r="I154" s="50">
        <v>14.53</v>
      </c>
      <c r="J154" s="50">
        <v>11.6</v>
      </c>
      <c r="K154" s="50">
        <v>9.86</v>
      </c>
      <c r="L154" s="50" t="s">
        <v>310</v>
      </c>
      <c r="M154" s="50" t="s">
        <v>310</v>
      </c>
      <c r="N154" s="50" t="s">
        <v>310</v>
      </c>
      <c r="O154" s="50" t="s">
        <v>310</v>
      </c>
      <c r="P154" s="50" t="s">
        <v>310</v>
      </c>
      <c r="Q154" s="50" t="s">
        <v>310</v>
      </c>
    </row>
    <row r="155" spans="3:17">
      <c r="C155" s="138" t="s">
        <v>302</v>
      </c>
      <c r="D155" s="139"/>
      <c r="E155" s="14" t="s">
        <v>308</v>
      </c>
      <c r="F155" s="18">
        <v>5000</v>
      </c>
      <c r="G155" s="18">
        <v>0</v>
      </c>
      <c r="H155" s="18">
        <v>5000</v>
      </c>
      <c r="I155" s="50">
        <v>183.51</v>
      </c>
      <c r="J155" s="50">
        <v>146.41999999999999</v>
      </c>
      <c r="K155" s="50">
        <v>124.43</v>
      </c>
      <c r="L155" s="50" t="s">
        <v>310</v>
      </c>
      <c r="M155" s="50" t="s">
        <v>310</v>
      </c>
      <c r="N155" s="50" t="s">
        <v>310</v>
      </c>
      <c r="O155" s="50" t="s">
        <v>310</v>
      </c>
      <c r="P155" s="50" t="s">
        <v>310</v>
      </c>
      <c r="Q155" s="50" t="s">
        <v>310</v>
      </c>
    </row>
    <row r="156" spans="3:17">
      <c r="C156" s="140" t="s">
        <v>196</v>
      </c>
      <c r="D156" s="140"/>
      <c r="E156" s="140"/>
      <c r="F156" s="140"/>
      <c r="G156" s="140"/>
      <c r="H156" s="140"/>
      <c r="I156" s="140"/>
      <c r="J156" s="140"/>
      <c r="K156" s="140"/>
    </row>
    <row r="157" spans="3:17" ht="15" customHeight="1">
      <c r="C157" s="140" t="s">
        <v>22</v>
      </c>
      <c r="D157" s="140"/>
      <c r="E157" s="140"/>
      <c r="F157" s="140"/>
      <c r="G157" s="140"/>
      <c r="H157" s="140"/>
      <c r="I157" s="140"/>
      <c r="J157" s="140"/>
      <c r="K157" s="140"/>
    </row>
    <row r="158" spans="3:17" ht="15" customHeight="1">
      <c r="C158" s="138"/>
      <c r="D158" s="139"/>
      <c r="E158" s="14"/>
      <c r="F158" s="18"/>
      <c r="G158" s="18"/>
      <c r="H158" s="18"/>
      <c r="I158" s="18"/>
      <c r="J158" s="18"/>
      <c r="K158" s="18"/>
      <c r="L158" s="18"/>
      <c r="M158" s="18"/>
      <c r="N158" s="18"/>
      <c r="O158" s="18"/>
      <c r="P158" s="18"/>
      <c r="Q158" s="18"/>
    </row>
    <row r="159" spans="3:17" ht="15" customHeight="1">
      <c r="C159" s="140" t="s">
        <v>34</v>
      </c>
      <c r="D159" s="140"/>
      <c r="E159" s="140"/>
      <c r="F159" s="140"/>
      <c r="G159" s="140"/>
      <c r="H159" s="140"/>
      <c r="I159" s="140"/>
      <c r="J159" s="140"/>
      <c r="K159" s="137"/>
    </row>
    <row r="160" spans="3:17" ht="15" customHeight="1">
      <c r="C160" s="138" t="s">
        <v>399</v>
      </c>
      <c r="D160" s="139"/>
      <c r="E160" s="14"/>
      <c r="F160" s="18"/>
      <c r="G160" s="18"/>
      <c r="H160" s="18"/>
      <c r="I160" s="18"/>
      <c r="J160" s="18"/>
      <c r="K160" s="18"/>
      <c r="L160" s="18"/>
      <c r="M160" s="18"/>
      <c r="N160" s="18"/>
      <c r="O160" s="18"/>
      <c r="P160" s="18"/>
      <c r="Q160" s="18"/>
    </row>
    <row r="161" spans="3:17">
      <c r="C161" s="3" t="s">
        <v>16</v>
      </c>
      <c r="F161" s="19"/>
      <c r="G161" s="19"/>
      <c r="H161" s="19"/>
      <c r="I161" s="19"/>
      <c r="J161" s="19"/>
      <c r="K161" s="19"/>
    </row>
    <row r="162" spans="3:17">
      <c r="C162" s="142" t="s">
        <v>29</v>
      </c>
      <c r="D162" s="143"/>
      <c r="E162" s="26" t="s">
        <v>311</v>
      </c>
      <c r="F162" s="20" t="s">
        <v>119</v>
      </c>
      <c r="G162" s="21">
        <v>0</v>
      </c>
      <c r="H162" s="21" t="s">
        <v>119</v>
      </c>
      <c r="I162" s="18"/>
      <c r="J162" s="18"/>
      <c r="K162" s="18"/>
      <c r="L162" s="18"/>
      <c r="M162" s="18"/>
      <c r="N162" s="18"/>
      <c r="O162" s="18"/>
      <c r="P162" s="18"/>
      <c r="Q162" s="18"/>
    </row>
    <row r="163" spans="3:17">
      <c r="C163" s="142" t="s">
        <v>32</v>
      </c>
      <c r="D163" s="143"/>
      <c r="E163" s="26" t="s">
        <v>311</v>
      </c>
      <c r="F163" s="20">
        <v>300</v>
      </c>
      <c r="G163" s="21">
        <v>0</v>
      </c>
      <c r="H163" s="21">
        <v>300</v>
      </c>
      <c r="I163" s="18"/>
      <c r="J163" s="18"/>
      <c r="K163" s="18"/>
      <c r="L163" s="18"/>
      <c r="M163" s="18"/>
      <c r="N163" s="18"/>
      <c r="O163" s="18"/>
      <c r="P163" s="18"/>
      <c r="Q163" s="18"/>
    </row>
    <row r="164" spans="3:17">
      <c r="C164" s="136" t="s">
        <v>40</v>
      </c>
      <c r="D164" s="137"/>
      <c r="E164" s="24"/>
      <c r="F164" s="24"/>
      <c r="G164" s="24"/>
      <c r="H164" s="24"/>
      <c r="I164" s="24" t="s">
        <v>57</v>
      </c>
      <c r="J164" s="24" t="s">
        <v>57</v>
      </c>
      <c r="K164" s="24" t="s">
        <v>57</v>
      </c>
      <c r="L164" s="24"/>
      <c r="M164" s="24"/>
      <c r="N164" s="24"/>
      <c r="O164" s="24"/>
      <c r="P164" s="24"/>
      <c r="Q164" s="24"/>
    </row>
    <row r="165" spans="3:17">
      <c r="C165" s="136" t="s">
        <v>24</v>
      </c>
      <c r="D165" s="137"/>
      <c r="E165" s="24"/>
      <c r="F165" s="24"/>
      <c r="G165" s="24"/>
      <c r="H165" s="24"/>
      <c r="I165" s="24" t="s">
        <v>57</v>
      </c>
      <c r="J165" s="24" t="s">
        <v>57</v>
      </c>
      <c r="K165" s="24" t="s">
        <v>57</v>
      </c>
      <c r="L165" s="24"/>
      <c r="M165" s="24"/>
      <c r="N165" s="24"/>
      <c r="O165" s="24"/>
      <c r="P165" s="24"/>
      <c r="Q165" s="24"/>
    </row>
    <row r="166" spans="3:17">
      <c r="C166" s="136" t="s">
        <v>25</v>
      </c>
      <c r="D166" s="137"/>
      <c r="E166" s="24"/>
      <c r="F166" s="24"/>
      <c r="G166" s="24"/>
      <c r="H166" s="24"/>
      <c r="I166" s="24" t="s">
        <v>57</v>
      </c>
      <c r="J166" s="24" t="s">
        <v>57</v>
      </c>
      <c r="K166" s="24" t="s">
        <v>57</v>
      </c>
      <c r="L166" s="24"/>
      <c r="M166" s="24"/>
      <c r="N166" s="24"/>
      <c r="O166" s="24"/>
      <c r="P166" s="24"/>
      <c r="Q166" s="24"/>
    </row>
    <row r="167" spans="3:17">
      <c r="C167" s="141" t="s">
        <v>47</v>
      </c>
      <c r="D167" s="141"/>
      <c r="E167" s="24"/>
      <c r="F167" s="24"/>
      <c r="G167" s="24"/>
      <c r="H167" s="24"/>
      <c r="I167" s="24"/>
      <c r="J167" s="24"/>
      <c r="K167" s="24"/>
      <c r="L167" s="24"/>
      <c r="M167" s="24"/>
      <c r="N167" s="24"/>
      <c r="O167" s="24"/>
      <c r="P167" s="24"/>
      <c r="Q167" s="24"/>
    </row>
    <row r="168" spans="3:17">
      <c r="C168" s="141" t="s">
        <v>33</v>
      </c>
      <c r="D168" s="141"/>
      <c r="E168" s="24"/>
      <c r="F168" s="24"/>
      <c r="G168" s="24"/>
      <c r="H168" s="24"/>
      <c r="I168" s="24"/>
      <c r="J168" s="24"/>
      <c r="K168" s="24"/>
      <c r="L168" s="24"/>
      <c r="M168" s="24"/>
      <c r="N168" s="24"/>
      <c r="O168" s="24"/>
      <c r="P168" s="24"/>
      <c r="Q168" s="24"/>
    </row>
    <row r="170" spans="3:17" ht="20.100000000000001" customHeight="1">
      <c r="C170" s="4" t="s">
        <v>2</v>
      </c>
      <c r="D170" s="5" t="s">
        <v>54</v>
      </c>
      <c r="E170" s="1"/>
      <c r="G170" s="35"/>
    </row>
    <row r="171" spans="3:17" ht="20.100000000000001" customHeight="1">
      <c r="C171" s="4" t="s">
        <v>5</v>
      </c>
      <c r="D171" s="16" t="s">
        <v>398</v>
      </c>
      <c r="E171" s="1"/>
      <c r="G171" s="35"/>
    </row>
    <row r="172" spans="3:17" ht="20.100000000000001" customHeight="1">
      <c r="C172" s="4" t="s">
        <v>7</v>
      </c>
      <c r="D172" s="5">
        <v>70</v>
      </c>
      <c r="E172" s="1"/>
      <c r="G172" s="35"/>
    </row>
    <row r="173" spans="3:17" ht="20.100000000000001" customHeight="1">
      <c r="C173" s="4" t="s">
        <v>12</v>
      </c>
      <c r="D173" s="5">
        <v>70</v>
      </c>
      <c r="E173" s="1"/>
      <c r="G173" s="35"/>
    </row>
    <row r="174" spans="3:17" ht="20.100000000000001" customHeight="1">
      <c r="C174" s="4" t="s">
        <v>13</v>
      </c>
      <c r="D174" s="7" t="s">
        <v>697</v>
      </c>
      <c r="E174" s="1"/>
      <c r="G174" s="35"/>
    </row>
    <row r="175" spans="3:17" ht="20.100000000000001" customHeight="1">
      <c r="C175" s="8" t="s">
        <v>51</v>
      </c>
      <c r="D175" s="32">
        <v>5.4999999999999997E-3</v>
      </c>
      <c r="E175" s="1"/>
      <c r="G175" s="35"/>
    </row>
    <row r="176" spans="3:17" ht="20.100000000000001" customHeight="1">
      <c r="C176" s="8" t="s">
        <v>50</v>
      </c>
      <c r="D176" s="32">
        <v>3.9600000000000003E-2</v>
      </c>
      <c r="E176" s="1"/>
      <c r="G176" s="35"/>
    </row>
    <row r="177" spans="2:17" ht="34.5" customHeight="1">
      <c r="C177" s="51" t="s">
        <v>93</v>
      </c>
      <c r="D177" s="34" t="s">
        <v>311</v>
      </c>
      <c r="E177" s="1"/>
      <c r="G177" s="35"/>
    </row>
    <row r="178" spans="2:17" ht="28.5" customHeight="1">
      <c r="C178" s="8" t="s">
        <v>92</v>
      </c>
      <c r="D178" s="34" t="s">
        <v>311</v>
      </c>
      <c r="G178" s="35"/>
    </row>
    <row r="179" spans="2:17" ht="27.75" customHeight="1">
      <c r="C179" s="42" t="s">
        <v>107</v>
      </c>
      <c r="D179" s="32" t="s">
        <v>311</v>
      </c>
      <c r="G179" s="35"/>
    </row>
    <row r="180" spans="2:17" ht="30.75" customHeight="1">
      <c r="C180" s="42" t="s">
        <v>108</v>
      </c>
      <c r="D180" s="33" t="s">
        <v>311</v>
      </c>
      <c r="G180" s="35"/>
    </row>
    <row r="181" spans="2:17" s="10" customFormat="1" ht="20.100000000000001" customHeight="1">
      <c r="B181" s="9"/>
      <c r="F181" s="147" t="s">
        <v>3</v>
      </c>
      <c r="G181" s="148"/>
      <c r="H181" s="149"/>
      <c r="I181" s="146" t="s">
        <v>4</v>
      </c>
      <c r="J181" s="146"/>
      <c r="K181" s="146"/>
      <c r="L181" s="146" t="s">
        <v>49</v>
      </c>
      <c r="M181" s="146"/>
      <c r="N181" s="146"/>
      <c r="O181" s="146" t="s">
        <v>48</v>
      </c>
      <c r="P181" s="146"/>
      <c r="Q181" s="146"/>
    </row>
    <row r="182" spans="2:17" s="10" customFormat="1" ht="20.100000000000001" customHeight="1">
      <c r="B182" s="9"/>
      <c r="F182" s="147" t="s">
        <v>6</v>
      </c>
      <c r="G182" s="148"/>
      <c r="H182" s="149"/>
      <c r="I182" s="150" t="s">
        <v>26</v>
      </c>
      <c r="J182" s="150"/>
      <c r="K182" s="150"/>
      <c r="L182" s="150" t="s">
        <v>26</v>
      </c>
      <c r="M182" s="150"/>
      <c r="N182" s="150"/>
      <c r="O182" s="150" t="s">
        <v>26</v>
      </c>
      <c r="P182" s="150"/>
      <c r="Q182" s="150"/>
    </row>
    <row r="183" spans="2:17" s="13" customFormat="1" ht="20.100000000000001" customHeight="1">
      <c r="B183" s="11"/>
      <c r="C183" s="151" t="s">
        <v>14</v>
      </c>
      <c r="D183" s="152"/>
      <c r="E183" s="28" t="s">
        <v>17</v>
      </c>
      <c r="F183" s="28" t="s">
        <v>8</v>
      </c>
      <c r="G183" s="36" t="s">
        <v>18</v>
      </c>
      <c r="H183" s="28" t="s">
        <v>19</v>
      </c>
      <c r="I183" s="28" t="s">
        <v>9</v>
      </c>
      <c r="J183" s="28" t="s">
        <v>10</v>
      </c>
      <c r="K183" s="28" t="s">
        <v>11</v>
      </c>
      <c r="L183" s="28" t="s">
        <v>9</v>
      </c>
      <c r="M183" s="28" t="s">
        <v>10</v>
      </c>
      <c r="N183" s="28" t="s">
        <v>11</v>
      </c>
      <c r="O183" s="28" t="s">
        <v>9</v>
      </c>
      <c r="P183" s="28" t="s">
        <v>10</v>
      </c>
      <c r="Q183" s="28" t="s">
        <v>11</v>
      </c>
    </row>
    <row r="184" spans="2:17" ht="79.5" customHeight="1">
      <c r="C184" s="134" t="s">
        <v>400</v>
      </c>
      <c r="D184" s="135"/>
      <c r="E184" s="14" t="s">
        <v>401</v>
      </c>
      <c r="F184" s="18">
        <v>43250</v>
      </c>
      <c r="G184" s="37">
        <v>39</v>
      </c>
      <c r="H184" s="18">
        <v>26038</v>
      </c>
      <c r="I184" s="50">
        <v>303.72000000000003</v>
      </c>
      <c r="J184" s="50">
        <v>242.34</v>
      </c>
      <c r="K184" s="50">
        <v>205.94</v>
      </c>
      <c r="L184" s="50" t="s">
        <v>311</v>
      </c>
      <c r="M184" s="50" t="s">
        <v>311</v>
      </c>
      <c r="N184" s="50" t="s">
        <v>311</v>
      </c>
      <c r="O184" s="18" t="s">
        <v>311</v>
      </c>
      <c r="P184" s="18" t="s">
        <v>311</v>
      </c>
      <c r="Q184" s="18" t="s">
        <v>311</v>
      </c>
    </row>
    <row r="185" spans="2:17" ht="20.100000000000001" customHeight="1">
      <c r="B185" s="15"/>
      <c r="C185" s="153" t="s">
        <v>1672</v>
      </c>
      <c r="D185" s="153"/>
      <c r="E185" s="153"/>
      <c r="F185" s="153"/>
      <c r="G185" s="153"/>
      <c r="H185" s="153"/>
      <c r="I185" s="153"/>
      <c r="J185" s="153"/>
      <c r="K185" s="153"/>
    </row>
    <row r="186" spans="2:17" ht="20.100000000000001" customHeight="1">
      <c r="C186" s="144" t="s">
        <v>67</v>
      </c>
      <c r="D186" s="145"/>
      <c r="E186" s="14"/>
      <c r="F186" s="18"/>
      <c r="G186" s="37"/>
      <c r="H186" s="18"/>
      <c r="I186" s="18"/>
      <c r="J186" s="18"/>
      <c r="K186" s="18"/>
      <c r="L186" s="18"/>
      <c r="M186" s="18"/>
      <c r="N186" s="18"/>
      <c r="O186" s="18"/>
      <c r="P186" s="18"/>
      <c r="Q186" s="18"/>
    </row>
    <row r="187" spans="2:17" ht="20.100000000000001" customHeight="1">
      <c r="C187" s="138" t="s">
        <v>209</v>
      </c>
      <c r="D187" s="139"/>
      <c r="E187" s="14" t="s">
        <v>210</v>
      </c>
      <c r="F187" s="18">
        <v>4995</v>
      </c>
      <c r="G187" s="37">
        <v>23</v>
      </c>
      <c r="H187" s="18">
        <v>3800</v>
      </c>
      <c r="I187" s="50">
        <v>83.69</v>
      </c>
      <c r="J187" s="50">
        <v>66.77</v>
      </c>
      <c r="K187" s="50">
        <v>56.74</v>
      </c>
      <c r="L187" s="50"/>
      <c r="M187" s="50"/>
      <c r="N187" s="50"/>
      <c r="O187" s="18"/>
      <c r="P187" s="18"/>
      <c r="Q187" s="18"/>
    </row>
    <row r="188" spans="2:17" ht="20.100000000000001" customHeight="1">
      <c r="C188" s="138" t="s">
        <v>353</v>
      </c>
      <c r="D188" s="139"/>
      <c r="E188" s="14" t="s">
        <v>212</v>
      </c>
      <c r="F188" s="18">
        <v>2995</v>
      </c>
      <c r="G188" s="37">
        <v>26</v>
      </c>
      <c r="H188" s="18">
        <v>2200</v>
      </c>
      <c r="I188" s="50">
        <v>48.45</v>
      </c>
      <c r="J188" s="50">
        <v>38.659999999999997</v>
      </c>
      <c r="K188" s="50">
        <v>32.85</v>
      </c>
      <c r="L188" s="50"/>
      <c r="M188" s="50"/>
      <c r="N188" s="50"/>
      <c r="O188" s="18"/>
      <c r="P188" s="18"/>
      <c r="Q188" s="18"/>
    </row>
    <row r="189" spans="2:17" ht="20.100000000000001" customHeight="1">
      <c r="C189" s="138" t="s">
        <v>354</v>
      </c>
      <c r="D189" s="139"/>
      <c r="E189" s="14" t="s">
        <v>358</v>
      </c>
      <c r="F189" s="18">
        <v>400</v>
      </c>
      <c r="G189" s="37">
        <v>0</v>
      </c>
      <c r="H189" s="18">
        <v>400</v>
      </c>
      <c r="I189" s="50">
        <v>14.68</v>
      </c>
      <c r="J189" s="50">
        <v>11.72</v>
      </c>
      <c r="K189" s="50">
        <v>9.9499999999999993</v>
      </c>
      <c r="L189" s="50"/>
      <c r="M189" s="50"/>
      <c r="N189" s="50"/>
      <c r="O189" s="18"/>
      <c r="P189" s="18"/>
      <c r="Q189" s="18"/>
    </row>
    <row r="190" spans="2:17" ht="20.100000000000001" customHeight="1">
      <c r="C190" s="138" t="s">
        <v>355</v>
      </c>
      <c r="D190" s="139"/>
      <c r="E190" s="14" t="s">
        <v>359</v>
      </c>
      <c r="F190" s="18">
        <v>13800</v>
      </c>
      <c r="G190" s="37">
        <v>28</v>
      </c>
      <c r="H190" s="18">
        <v>9900</v>
      </c>
      <c r="I190" s="50">
        <v>229.02</v>
      </c>
      <c r="J190" s="50">
        <v>182.72</v>
      </c>
      <c r="K190" s="50">
        <v>155.28</v>
      </c>
      <c r="L190" s="50"/>
      <c r="M190" s="50"/>
      <c r="N190" s="50"/>
      <c r="O190" s="18"/>
      <c r="P190" s="18"/>
      <c r="Q190" s="18"/>
    </row>
    <row r="191" spans="2:17" ht="20.100000000000001" customHeight="1">
      <c r="C191" s="138" t="s">
        <v>356</v>
      </c>
      <c r="D191" s="139"/>
      <c r="E191" s="14" t="s">
        <v>360</v>
      </c>
      <c r="F191" s="18">
        <v>14000</v>
      </c>
      <c r="G191" s="37">
        <v>14</v>
      </c>
      <c r="H191" s="18">
        <v>12000</v>
      </c>
      <c r="I191" s="50">
        <v>356</v>
      </c>
      <c r="J191" s="50">
        <v>284.05</v>
      </c>
      <c r="K191" s="50">
        <v>241.38</v>
      </c>
      <c r="L191" s="50"/>
      <c r="M191" s="50"/>
      <c r="N191" s="50"/>
      <c r="O191" s="18"/>
      <c r="P191" s="18"/>
      <c r="Q191" s="18"/>
    </row>
    <row r="192" spans="2:17" ht="20.100000000000001" customHeight="1">
      <c r="C192" s="138" t="s">
        <v>357</v>
      </c>
      <c r="D192" s="139"/>
      <c r="E192" s="14" t="s">
        <v>361</v>
      </c>
      <c r="F192" s="18">
        <v>8550</v>
      </c>
      <c r="G192" s="37">
        <v>18</v>
      </c>
      <c r="H192" s="18">
        <v>6950</v>
      </c>
      <c r="I192" s="50">
        <v>164.01</v>
      </c>
      <c r="J192" s="50">
        <v>130.87</v>
      </c>
      <c r="K192" s="50">
        <v>111.22</v>
      </c>
      <c r="L192" s="50"/>
      <c r="M192" s="50"/>
      <c r="N192" s="50"/>
      <c r="O192" s="18"/>
      <c r="P192" s="18"/>
      <c r="Q192" s="18"/>
    </row>
    <row r="193" spans="3:17" ht="20.100000000000001" customHeight="1">
      <c r="C193" s="144" t="s">
        <v>402</v>
      </c>
      <c r="D193" s="145"/>
      <c r="E193" s="14"/>
      <c r="F193" s="18"/>
      <c r="G193" s="37"/>
      <c r="H193" s="18"/>
      <c r="I193" s="18"/>
      <c r="J193" s="18"/>
      <c r="K193" s="18"/>
      <c r="L193" s="18"/>
      <c r="M193" s="18"/>
      <c r="N193" s="18"/>
      <c r="O193" s="18"/>
      <c r="P193" s="18"/>
      <c r="Q193" s="18"/>
    </row>
    <row r="194" spans="3:17" ht="20.100000000000001" customHeight="1">
      <c r="C194" s="138" t="s">
        <v>367</v>
      </c>
      <c r="D194" s="139"/>
      <c r="E194" s="14" t="s">
        <v>368</v>
      </c>
      <c r="F194" s="18">
        <v>2099</v>
      </c>
      <c r="G194" s="37">
        <v>16</v>
      </c>
      <c r="H194" s="18">
        <v>1749</v>
      </c>
      <c r="I194" s="50">
        <v>64.2</v>
      </c>
      <c r="J194" s="50">
        <v>51.22</v>
      </c>
      <c r="K194" s="50">
        <v>43.52</v>
      </c>
      <c r="L194" s="50"/>
      <c r="M194" s="50"/>
      <c r="N194" s="50"/>
      <c r="O194" s="18"/>
      <c r="P194" s="18"/>
      <c r="Q194" s="18"/>
    </row>
    <row r="195" spans="3:17" ht="20.100000000000001" customHeight="1">
      <c r="C195" s="138" t="s">
        <v>365</v>
      </c>
      <c r="D195" s="139"/>
      <c r="E195" s="14" t="s">
        <v>369</v>
      </c>
      <c r="F195" s="18">
        <v>1600</v>
      </c>
      <c r="G195" s="37">
        <v>22</v>
      </c>
      <c r="H195" s="18">
        <v>1235</v>
      </c>
      <c r="I195" s="50">
        <v>45.33</v>
      </c>
      <c r="J195" s="50">
        <v>36.159999999999997</v>
      </c>
      <c r="K195" s="50">
        <v>30.73</v>
      </c>
      <c r="L195" s="50"/>
      <c r="M195" s="50"/>
      <c r="N195" s="50"/>
      <c r="O195" s="18"/>
      <c r="P195" s="18"/>
      <c r="Q195" s="18"/>
    </row>
    <row r="196" spans="3:17" ht="20.100000000000001" customHeight="1">
      <c r="C196" s="154" t="s">
        <v>366</v>
      </c>
      <c r="D196" s="155"/>
      <c r="E196" s="14" t="s">
        <v>370</v>
      </c>
      <c r="F196" s="18">
        <v>5700</v>
      </c>
      <c r="G196" s="37">
        <v>33</v>
      </c>
      <c r="H196" s="18">
        <v>3800</v>
      </c>
      <c r="I196" s="50">
        <v>88.28</v>
      </c>
      <c r="J196" s="50">
        <v>70.42</v>
      </c>
      <c r="K196" s="50">
        <v>59.84</v>
      </c>
      <c r="L196" s="18"/>
      <c r="M196" s="18"/>
      <c r="N196" s="18"/>
      <c r="O196" s="18"/>
      <c r="P196" s="18"/>
      <c r="Q196" s="18"/>
    </row>
    <row r="197" spans="3:17" ht="20.100000000000001" customHeight="1">
      <c r="C197" s="138" t="s">
        <v>155</v>
      </c>
      <c r="D197" s="139"/>
      <c r="E197" s="14" t="s">
        <v>156</v>
      </c>
      <c r="F197" s="18">
        <v>99</v>
      </c>
      <c r="G197" s="37">
        <v>0</v>
      </c>
      <c r="H197" s="18">
        <v>99</v>
      </c>
      <c r="I197" s="50">
        <v>3.63</v>
      </c>
      <c r="J197" s="50">
        <v>2.91</v>
      </c>
      <c r="K197" s="50">
        <v>2.46</v>
      </c>
      <c r="L197" s="50"/>
      <c r="M197" s="50"/>
      <c r="N197" s="50"/>
      <c r="O197" s="18"/>
      <c r="P197" s="18"/>
      <c r="Q197" s="18"/>
    </row>
    <row r="198" spans="3:17" ht="20.100000000000001" customHeight="1">
      <c r="C198" s="138" t="s">
        <v>229</v>
      </c>
      <c r="D198" s="139"/>
      <c r="E198" s="14" t="s">
        <v>231</v>
      </c>
      <c r="F198" s="18">
        <v>299</v>
      </c>
      <c r="G198" s="37">
        <v>0</v>
      </c>
      <c r="H198" s="18">
        <v>299</v>
      </c>
      <c r="I198" s="50">
        <v>6.6</v>
      </c>
      <c r="J198" s="50">
        <v>5.27</v>
      </c>
      <c r="K198" s="50">
        <v>4.4800000000000004</v>
      </c>
      <c r="L198" s="50"/>
      <c r="M198" s="50"/>
      <c r="N198" s="50"/>
      <c r="O198" s="18"/>
      <c r="P198" s="18"/>
      <c r="Q198" s="18"/>
    </row>
    <row r="199" spans="3:17" ht="20.100000000000001" customHeight="1">
      <c r="C199" s="138" t="s">
        <v>236</v>
      </c>
      <c r="D199" s="139"/>
      <c r="E199" s="14" t="s">
        <v>241</v>
      </c>
      <c r="F199" s="18">
        <v>150</v>
      </c>
      <c r="G199" s="37">
        <v>0</v>
      </c>
      <c r="H199" s="18">
        <v>150</v>
      </c>
      <c r="I199" s="50">
        <v>4.41</v>
      </c>
      <c r="J199" s="50">
        <v>3.51</v>
      </c>
      <c r="K199" s="50">
        <v>2.99</v>
      </c>
      <c r="L199" s="50"/>
      <c r="M199" s="50"/>
      <c r="N199" s="50"/>
      <c r="O199" s="18"/>
      <c r="P199" s="18"/>
      <c r="Q199" s="18"/>
    </row>
    <row r="200" spans="3:17" ht="20.100000000000001" customHeight="1">
      <c r="C200" s="138" t="s">
        <v>259</v>
      </c>
      <c r="D200" s="139"/>
      <c r="E200" s="14" t="s">
        <v>279</v>
      </c>
      <c r="F200" s="18">
        <v>13900</v>
      </c>
      <c r="G200" s="37">
        <v>21</v>
      </c>
      <c r="H200" s="18">
        <v>10900</v>
      </c>
      <c r="I200" s="50">
        <v>478.79</v>
      </c>
      <c r="J200" s="50">
        <v>397.94</v>
      </c>
      <c r="K200" s="50">
        <v>350</v>
      </c>
      <c r="L200" s="50"/>
      <c r="M200" s="50"/>
      <c r="N200" s="50"/>
      <c r="O200" s="18"/>
      <c r="P200" s="18"/>
      <c r="Q200" s="18"/>
    </row>
    <row r="201" spans="3:17" ht="20.100000000000001" customHeight="1">
      <c r="C201" s="138" t="s">
        <v>371</v>
      </c>
      <c r="D201" s="139"/>
      <c r="E201" s="14" t="s">
        <v>378</v>
      </c>
      <c r="F201" s="18">
        <v>2000</v>
      </c>
      <c r="G201" s="37">
        <v>0</v>
      </c>
      <c r="H201" s="18">
        <v>2000</v>
      </c>
      <c r="I201" s="50">
        <v>46.98</v>
      </c>
      <c r="J201" s="50">
        <v>37.47</v>
      </c>
      <c r="K201" s="50">
        <v>31.86</v>
      </c>
      <c r="L201" s="50"/>
      <c r="M201" s="50"/>
      <c r="N201" s="50"/>
      <c r="O201" s="18"/>
      <c r="P201" s="18"/>
      <c r="Q201" s="18"/>
    </row>
    <row r="202" spans="3:17" ht="20.100000000000001" customHeight="1">
      <c r="C202" s="138" t="s">
        <v>372</v>
      </c>
      <c r="D202" s="139"/>
      <c r="E202" s="14" t="s">
        <v>379</v>
      </c>
      <c r="F202" s="18">
        <v>5995</v>
      </c>
      <c r="G202" s="37">
        <v>16</v>
      </c>
      <c r="H202" s="18">
        <v>4995</v>
      </c>
      <c r="I202" s="50">
        <v>158.19999999999999</v>
      </c>
      <c r="J202" s="50">
        <v>136.83000000000001</v>
      </c>
      <c r="K202" s="50">
        <v>124.16</v>
      </c>
      <c r="L202" s="50"/>
      <c r="M202" s="50"/>
      <c r="N202" s="50"/>
      <c r="O202" s="18"/>
      <c r="P202" s="18"/>
      <c r="Q202" s="18"/>
    </row>
    <row r="203" spans="3:17" ht="20.100000000000001" customHeight="1">
      <c r="C203" s="138" t="s">
        <v>373</v>
      </c>
      <c r="D203" s="139"/>
      <c r="E203" s="14" t="s">
        <v>380</v>
      </c>
      <c r="F203" s="18">
        <v>549</v>
      </c>
      <c r="G203" s="37">
        <v>0</v>
      </c>
      <c r="H203" s="18">
        <v>549</v>
      </c>
      <c r="I203" s="50">
        <v>20.149999999999999</v>
      </c>
      <c r="J203" s="50">
        <v>16.079999999999998</v>
      </c>
      <c r="K203" s="50">
        <v>13.66</v>
      </c>
      <c r="L203" s="50"/>
      <c r="M203" s="50"/>
      <c r="N203" s="50"/>
      <c r="O203" s="18"/>
      <c r="P203" s="18"/>
      <c r="Q203" s="18"/>
    </row>
    <row r="204" spans="3:17" ht="20.100000000000001" customHeight="1">
      <c r="C204" s="138" t="s">
        <v>374</v>
      </c>
      <c r="D204" s="139"/>
      <c r="E204" s="14" t="s">
        <v>381</v>
      </c>
      <c r="F204" s="18">
        <v>279</v>
      </c>
      <c r="G204" s="37">
        <v>13</v>
      </c>
      <c r="H204" s="18">
        <v>240</v>
      </c>
      <c r="I204" s="50">
        <v>8.81</v>
      </c>
      <c r="J204" s="50">
        <v>7.02</v>
      </c>
      <c r="K204" s="50">
        <v>5.97</v>
      </c>
      <c r="L204" s="50"/>
      <c r="M204" s="50"/>
      <c r="N204" s="50"/>
      <c r="O204" s="18"/>
      <c r="P204" s="18"/>
      <c r="Q204" s="18"/>
    </row>
    <row r="205" spans="3:17" ht="20.100000000000001" customHeight="1">
      <c r="C205" s="138" t="s">
        <v>375</v>
      </c>
      <c r="D205" s="139"/>
      <c r="E205" s="14" t="s">
        <v>382</v>
      </c>
      <c r="F205" s="18">
        <v>1399</v>
      </c>
      <c r="G205" s="37">
        <v>10</v>
      </c>
      <c r="H205" s="18">
        <v>1259</v>
      </c>
      <c r="I205" s="50">
        <v>46.21</v>
      </c>
      <c r="J205" s="50">
        <v>36.869999999999997</v>
      </c>
      <c r="K205" s="50">
        <v>31.32</v>
      </c>
      <c r="L205" s="50"/>
      <c r="M205" s="50"/>
      <c r="N205" s="50"/>
      <c r="O205" s="18"/>
      <c r="P205" s="18"/>
      <c r="Q205" s="18"/>
    </row>
    <row r="206" spans="3:17" ht="20.100000000000001" customHeight="1">
      <c r="C206" s="138" t="s">
        <v>250</v>
      </c>
      <c r="D206" s="139"/>
      <c r="E206" s="14" t="s">
        <v>288</v>
      </c>
      <c r="F206" s="18">
        <v>3495</v>
      </c>
      <c r="G206" s="37">
        <v>0</v>
      </c>
      <c r="H206" s="18">
        <v>3495</v>
      </c>
      <c r="I206" s="50">
        <v>138.19</v>
      </c>
      <c r="J206" s="50">
        <v>118.74</v>
      </c>
      <c r="K206" s="50">
        <v>107.22</v>
      </c>
      <c r="L206" s="50"/>
      <c r="M206" s="50"/>
      <c r="N206" s="50"/>
      <c r="O206" s="18"/>
      <c r="P206" s="18"/>
      <c r="Q206" s="18"/>
    </row>
    <row r="207" spans="3:17" ht="20.100000000000001" customHeight="1">
      <c r="C207" s="138" t="s">
        <v>376</v>
      </c>
      <c r="D207" s="139"/>
      <c r="E207" s="14" t="s">
        <v>383</v>
      </c>
      <c r="F207" s="18">
        <v>8995</v>
      </c>
      <c r="G207" s="37">
        <v>16</v>
      </c>
      <c r="H207" s="18">
        <v>7495</v>
      </c>
      <c r="I207" s="50">
        <v>265.81</v>
      </c>
      <c r="J207" s="50">
        <v>228.01</v>
      </c>
      <c r="K207" s="50">
        <v>205.59</v>
      </c>
      <c r="L207" s="50"/>
      <c r="M207" s="50"/>
      <c r="N207" s="50"/>
      <c r="O207" s="18"/>
      <c r="P207" s="18"/>
      <c r="Q207" s="18"/>
    </row>
    <row r="208" spans="3:17" ht="20.100000000000001" customHeight="1">
      <c r="C208" s="138" t="s">
        <v>377</v>
      </c>
      <c r="D208" s="139"/>
      <c r="E208" s="14" t="s">
        <v>384</v>
      </c>
      <c r="F208" s="18">
        <v>595</v>
      </c>
      <c r="G208" s="37">
        <v>0</v>
      </c>
      <c r="H208" s="18">
        <v>595</v>
      </c>
      <c r="I208" s="50">
        <v>13.07</v>
      </c>
      <c r="J208" s="50">
        <v>10.42</v>
      </c>
      <c r="K208" s="50">
        <v>8.86</v>
      </c>
      <c r="L208" s="50"/>
      <c r="M208" s="50"/>
      <c r="N208" s="50"/>
      <c r="O208" s="18"/>
      <c r="P208" s="18"/>
      <c r="Q208" s="18"/>
    </row>
    <row r="209" spans="3:17" ht="20.100000000000001" customHeight="1">
      <c r="C209" s="138" t="s">
        <v>75</v>
      </c>
      <c r="D209" s="139"/>
      <c r="E209" s="14" t="s">
        <v>132</v>
      </c>
      <c r="F209" s="18">
        <v>299</v>
      </c>
      <c r="G209" s="37">
        <v>16</v>
      </c>
      <c r="H209" s="18">
        <v>249</v>
      </c>
      <c r="I209" s="50">
        <v>9.14</v>
      </c>
      <c r="J209" s="50">
        <v>7.3</v>
      </c>
      <c r="K209" s="50">
        <v>6.2</v>
      </c>
      <c r="L209" s="50"/>
      <c r="M209" s="50"/>
      <c r="N209" s="50"/>
      <c r="O209" s="18"/>
      <c r="P209" s="18"/>
      <c r="Q209" s="18"/>
    </row>
    <row r="210" spans="3:17" ht="20.100000000000001" customHeight="1">
      <c r="C210" s="138" t="s">
        <v>258</v>
      </c>
      <c r="D210" s="139"/>
      <c r="E210" s="14" t="s">
        <v>276</v>
      </c>
      <c r="F210" s="18">
        <v>15000</v>
      </c>
      <c r="G210" s="37">
        <v>30</v>
      </c>
      <c r="H210" s="18">
        <v>10500</v>
      </c>
      <c r="I210" s="50">
        <v>308.29000000000002</v>
      </c>
      <c r="J210" s="50">
        <v>245.98</v>
      </c>
      <c r="K210" s="50">
        <v>209.03</v>
      </c>
      <c r="L210" s="50"/>
      <c r="M210" s="50"/>
      <c r="N210" s="50"/>
      <c r="O210" s="18"/>
      <c r="P210" s="18"/>
      <c r="Q210" s="18"/>
    </row>
    <row r="211" spans="3:17" ht="20.100000000000001" customHeight="1">
      <c r="C211" s="138" t="s">
        <v>385</v>
      </c>
      <c r="D211" s="139"/>
      <c r="E211" s="14" t="s">
        <v>392</v>
      </c>
      <c r="F211" s="18">
        <v>15000</v>
      </c>
      <c r="G211" s="37">
        <v>20</v>
      </c>
      <c r="H211" s="18">
        <v>12000</v>
      </c>
      <c r="I211" s="50">
        <v>521.13</v>
      </c>
      <c r="J211" s="50">
        <v>442.32</v>
      </c>
      <c r="K211" s="50">
        <v>395.61</v>
      </c>
      <c r="L211" s="50"/>
      <c r="M211" s="50"/>
      <c r="N211" s="50"/>
      <c r="O211" s="18"/>
      <c r="P211" s="18"/>
      <c r="Q211" s="18"/>
    </row>
    <row r="212" spans="3:17" ht="20.100000000000001" customHeight="1">
      <c r="C212" s="138" t="s">
        <v>386</v>
      </c>
      <c r="D212" s="139"/>
      <c r="E212" s="14" t="s">
        <v>393</v>
      </c>
      <c r="F212" s="18">
        <v>30000</v>
      </c>
      <c r="G212" s="37">
        <v>25</v>
      </c>
      <c r="H212" s="18">
        <v>22500</v>
      </c>
      <c r="I212" s="50">
        <v>668.88</v>
      </c>
      <c r="J212" s="50">
        <v>533.67999999999995</v>
      </c>
      <c r="K212" s="50">
        <v>453.54</v>
      </c>
      <c r="L212" s="50"/>
      <c r="M212" s="50"/>
      <c r="N212" s="50"/>
      <c r="O212" s="18"/>
      <c r="P212" s="18"/>
      <c r="Q212" s="18"/>
    </row>
    <row r="213" spans="3:17" ht="20.100000000000001" customHeight="1">
      <c r="C213" s="138" t="s">
        <v>387</v>
      </c>
      <c r="D213" s="139"/>
      <c r="E213" s="14" t="s">
        <v>394</v>
      </c>
      <c r="F213" s="18">
        <v>150</v>
      </c>
      <c r="G213" s="37">
        <v>0</v>
      </c>
      <c r="H213" s="18">
        <v>150</v>
      </c>
      <c r="I213" s="50">
        <v>3.31</v>
      </c>
      <c r="J213" s="50">
        <v>2.64</v>
      </c>
      <c r="K213" s="50">
        <v>2.25</v>
      </c>
      <c r="L213" s="50"/>
      <c r="M213" s="50"/>
      <c r="N213" s="50"/>
      <c r="O213" s="18"/>
      <c r="P213" s="18"/>
      <c r="Q213" s="18"/>
    </row>
    <row r="214" spans="3:17" ht="20.100000000000001" customHeight="1">
      <c r="C214" s="138" t="s">
        <v>261</v>
      </c>
      <c r="D214" s="139"/>
      <c r="E214" s="14" t="s">
        <v>268</v>
      </c>
      <c r="F214" s="18">
        <v>5700</v>
      </c>
      <c r="G214" s="37">
        <v>28</v>
      </c>
      <c r="H214" s="18">
        <v>4100</v>
      </c>
      <c r="I214" s="50">
        <v>90.29</v>
      </c>
      <c r="J214" s="50">
        <v>72.03</v>
      </c>
      <c r="K214" s="50">
        <v>61.22</v>
      </c>
      <c r="L214" s="50"/>
      <c r="M214" s="50"/>
      <c r="N214" s="50"/>
      <c r="O214" s="18"/>
      <c r="P214" s="18"/>
      <c r="Q214" s="18"/>
    </row>
    <row r="215" spans="3:17" ht="20.100000000000001" customHeight="1">
      <c r="C215" s="154" t="s">
        <v>388</v>
      </c>
      <c r="D215" s="155"/>
      <c r="E215" s="14" t="s">
        <v>395</v>
      </c>
      <c r="F215" s="18">
        <v>5000</v>
      </c>
      <c r="G215" s="37">
        <v>50</v>
      </c>
      <c r="H215" s="18">
        <v>2500</v>
      </c>
      <c r="I215" s="50">
        <v>136.41</v>
      </c>
      <c r="J215" s="50">
        <v>121.57</v>
      </c>
      <c r="K215" s="50">
        <v>112.77</v>
      </c>
      <c r="L215" s="18"/>
      <c r="M215" s="18"/>
      <c r="N215" s="18"/>
      <c r="O215" s="18"/>
      <c r="P215" s="18"/>
      <c r="Q215" s="18"/>
    </row>
    <row r="216" spans="3:17" ht="20.100000000000001" customHeight="1">
      <c r="C216" s="138" t="s">
        <v>389</v>
      </c>
      <c r="D216" s="139"/>
      <c r="E216" s="14" t="s">
        <v>272</v>
      </c>
      <c r="F216" s="18">
        <v>2000</v>
      </c>
      <c r="G216" s="37">
        <v>0</v>
      </c>
      <c r="H216" s="18">
        <v>2000</v>
      </c>
      <c r="I216" s="50">
        <v>29.36</v>
      </c>
      <c r="J216" s="50">
        <v>23.43</v>
      </c>
      <c r="K216" s="50">
        <v>19.91</v>
      </c>
      <c r="L216" s="50"/>
      <c r="M216" s="50"/>
      <c r="N216" s="50"/>
      <c r="O216" s="18"/>
      <c r="P216" s="18"/>
      <c r="Q216" s="18"/>
    </row>
    <row r="217" spans="3:17" ht="20.100000000000001" customHeight="1">
      <c r="C217" s="138" t="s">
        <v>390</v>
      </c>
      <c r="D217" s="139"/>
      <c r="E217" s="14" t="s">
        <v>396</v>
      </c>
      <c r="F217" s="18">
        <v>11000</v>
      </c>
      <c r="G217" s="37">
        <v>20</v>
      </c>
      <c r="H217" s="18">
        <v>8795</v>
      </c>
      <c r="I217" s="50">
        <v>322.79000000000002</v>
      </c>
      <c r="J217" s="50">
        <v>257.54000000000002</v>
      </c>
      <c r="K217" s="50">
        <v>218.87</v>
      </c>
      <c r="L217" s="50"/>
      <c r="M217" s="50"/>
      <c r="N217" s="50"/>
      <c r="O217" s="18"/>
      <c r="P217" s="18"/>
      <c r="Q217" s="18"/>
    </row>
    <row r="218" spans="3:17" ht="20.100000000000001" customHeight="1">
      <c r="C218" s="138" t="s">
        <v>391</v>
      </c>
      <c r="D218" s="139"/>
      <c r="E218" s="14" t="s">
        <v>397</v>
      </c>
      <c r="F218" s="18">
        <v>17000</v>
      </c>
      <c r="G218" s="37">
        <v>17</v>
      </c>
      <c r="H218" s="18">
        <v>14000</v>
      </c>
      <c r="I218" s="50">
        <v>513.82000000000005</v>
      </c>
      <c r="J218" s="50">
        <v>409.96</v>
      </c>
      <c r="K218" s="50">
        <v>348.39</v>
      </c>
      <c r="L218" s="50"/>
      <c r="M218" s="50"/>
      <c r="N218" s="50"/>
      <c r="O218" s="18"/>
      <c r="P218" s="18"/>
      <c r="Q218" s="18"/>
    </row>
    <row r="219" spans="3:17" ht="20.100000000000001" customHeight="1">
      <c r="C219" s="138" t="s">
        <v>263</v>
      </c>
      <c r="D219" s="139"/>
      <c r="E219" s="14" t="s">
        <v>267</v>
      </c>
      <c r="F219" s="18">
        <v>600</v>
      </c>
      <c r="G219" s="37">
        <v>0</v>
      </c>
      <c r="H219" s="18">
        <v>600</v>
      </c>
      <c r="I219" s="50">
        <v>5.51</v>
      </c>
      <c r="J219" s="50">
        <v>4.4000000000000004</v>
      </c>
      <c r="K219" s="50">
        <v>3.74</v>
      </c>
      <c r="L219" s="50"/>
      <c r="M219" s="50"/>
      <c r="N219" s="50"/>
      <c r="O219" s="18"/>
      <c r="P219" s="18"/>
      <c r="Q219" s="18"/>
    </row>
    <row r="220" spans="3:17" ht="20.100000000000001" customHeight="1">
      <c r="C220" s="140" t="s">
        <v>21</v>
      </c>
      <c r="D220" s="140"/>
      <c r="E220" s="140"/>
      <c r="F220" s="140"/>
      <c r="G220" s="140"/>
      <c r="H220" s="140"/>
      <c r="I220" s="140"/>
      <c r="J220" s="140"/>
      <c r="K220" s="140"/>
    </row>
    <row r="221" spans="3:17" ht="20.100000000000001" customHeight="1">
      <c r="C221" s="138" t="s">
        <v>362</v>
      </c>
      <c r="D221" s="139"/>
      <c r="E221" s="14" t="s">
        <v>144</v>
      </c>
      <c r="F221" s="18">
        <v>999</v>
      </c>
      <c r="G221" s="37">
        <v>0</v>
      </c>
      <c r="H221" s="18">
        <v>999</v>
      </c>
      <c r="I221" s="50">
        <v>21.98</v>
      </c>
      <c r="J221" s="50">
        <v>17.54</v>
      </c>
      <c r="K221" s="50">
        <v>14.91</v>
      </c>
      <c r="L221" s="50"/>
      <c r="M221" s="50"/>
      <c r="N221" s="50"/>
      <c r="O221" s="18"/>
      <c r="P221" s="18"/>
      <c r="Q221" s="18"/>
    </row>
    <row r="222" spans="3:17" ht="20.100000000000001" customHeight="1">
      <c r="C222" s="138" t="s">
        <v>363</v>
      </c>
      <c r="D222" s="139"/>
      <c r="E222" s="14" t="s">
        <v>143</v>
      </c>
      <c r="F222" s="18">
        <v>990</v>
      </c>
      <c r="G222" s="37">
        <v>0</v>
      </c>
      <c r="H222" s="18">
        <v>990</v>
      </c>
      <c r="I222" s="50">
        <v>21.8</v>
      </c>
      <c r="J222" s="50">
        <v>17.399999999999999</v>
      </c>
      <c r="K222" s="50">
        <v>14.77</v>
      </c>
      <c r="L222" s="50"/>
      <c r="M222" s="50"/>
      <c r="N222" s="50"/>
      <c r="O222" s="18"/>
      <c r="P222" s="18"/>
      <c r="Q222" s="18"/>
    </row>
    <row r="223" spans="3:17" ht="20.100000000000001" customHeight="1">
      <c r="C223" s="138" t="s">
        <v>364</v>
      </c>
      <c r="D223" s="139"/>
      <c r="E223" s="14" t="s">
        <v>144</v>
      </c>
      <c r="F223" s="18">
        <v>895</v>
      </c>
      <c r="G223" s="37">
        <v>0</v>
      </c>
      <c r="H223" s="18">
        <v>895</v>
      </c>
      <c r="I223" s="50">
        <v>19.71</v>
      </c>
      <c r="J223" s="50">
        <v>15.72</v>
      </c>
      <c r="K223" s="50">
        <v>13.37</v>
      </c>
      <c r="L223" s="50"/>
      <c r="M223" s="50"/>
      <c r="N223" s="50"/>
      <c r="O223" s="18"/>
      <c r="P223" s="18"/>
      <c r="Q223" s="18"/>
    </row>
    <row r="224" spans="3:17" ht="20.100000000000001" customHeight="1">
      <c r="C224" s="140" t="s">
        <v>23</v>
      </c>
      <c r="D224" s="140"/>
      <c r="E224" s="140"/>
      <c r="F224" s="140"/>
      <c r="G224" s="140"/>
      <c r="H224" s="140"/>
      <c r="I224" s="140"/>
      <c r="J224" s="140"/>
      <c r="K224" s="140"/>
    </row>
    <row r="225" spans="2:17" ht="20.100000000000001" customHeight="1">
      <c r="C225" s="138"/>
      <c r="D225" s="139"/>
      <c r="E225" s="14"/>
      <c r="F225" s="18"/>
      <c r="G225" s="37"/>
      <c r="H225" s="18"/>
      <c r="I225" s="18"/>
      <c r="J225" s="18"/>
      <c r="K225" s="18"/>
      <c r="L225" s="18"/>
      <c r="M225" s="18"/>
      <c r="N225" s="18"/>
      <c r="O225" s="18"/>
      <c r="P225" s="18"/>
      <c r="Q225" s="18"/>
    </row>
    <row r="226" spans="2:17" ht="20.100000000000001" customHeight="1">
      <c r="C226" s="140" t="s">
        <v>22</v>
      </c>
      <c r="D226" s="140"/>
      <c r="E226" s="140"/>
      <c r="F226" s="140"/>
      <c r="G226" s="140"/>
      <c r="H226" s="140"/>
      <c r="I226" s="140"/>
      <c r="J226" s="140"/>
      <c r="K226" s="140"/>
    </row>
    <row r="227" spans="2:17" ht="20.100000000000001" customHeight="1">
      <c r="C227" s="138"/>
      <c r="D227" s="139"/>
      <c r="E227" s="14"/>
      <c r="F227" s="18"/>
      <c r="G227" s="37"/>
      <c r="H227" s="18"/>
      <c r="I227" s="18"/>
      <c r="J227" s="18"/>
      <c r="K227" s="18"/>
      <c r="L227" s="18"/>
      <c r="M227" s="18"/>
      <c r="N227" s="18"/>
      <c r="O227" s="18"/>
      <c r="P227" s="18"/>
      <c r="Q227" s="18"/>
    </row>
    <row r="228" spans="2:17" ht="20.100000000000001" customHeight="1">
      <c r="C228" s="140" t="s">
        <v>34</v>
      </c>
      <c r="D228" s="140"/>
      <c r="E228" s="140"/>
      <c r="F228" s="140"/>
      <c r="G228" s="140"/>
      <c r="H228" s="140"/>
      <c r="I228" s="140"/>
      <c r="J228" s="140"/>
      <c r="K228" s="137"/>
    </row>
    <row r="229" spans="2:17" ht="20.100000000000001" customHeight="1">
      <c r="C229" s="138" t="s">
        <v>190</v>
      </c>
      <c r="D229" s="139"/>
      <c r="E229" s="14"/>
      <c r="F229" s="18"/>
      <c r="G229" s="37"/>
      <c r="H229" s="18"/>
      <c r="I229" s="18"/>
      <c r="J229" s="18"/>
      <c r="K229" s="18"/>
      <c r="L229" s="18"/>
      <c r="M229" s="18"/>
      <c r="N229" s="18"/>
      <c r="O229" s="18"/>
      <c r="P229" s="18"/>
      <c r="Q229" s="18"/>
    </row>
    <row r="230" spans="2:17" ht="20.100000000000001" customHeight="1">
      <c r="C230" s="3" t="s">
        <v>16</v>
      </c>
      <c r="F230" s="19"/>
      <c r="G230" s="38"/>
      <c r="H230" s="19"/>
      <c r="I230" s="19"/>
      <c r="J230" s="19"/>
      <c r="K230" s="19"/>
    </row>
    <row r="231" spans="2:17" ht="20.100000000000001" customHeight="1">
      <c r="C231" s="142" t="s">
        <v>28</v>
      </c>
      <c r="D231" s="143"/>
      <c r="E231" s="26" t="s">
        <v>311</v>
      </c>
      <c r="F231" s="20" t="s">
        <v>119</v>
      </c>
      <c r="G231" s="39">
        <v>0</v>
      </c>
      <c r="H231" s="21" t="s">
        <v>119</v>
      </c>
      <c r="I231" s="18"/>
      <c r="J231" s="18"/>
      <c r="K231" s="18"/>
      <c r="L231" s="18"/>
      <c r="M231" s="18"/>
      <c r="N231" s="18"/>
      <c r="O231" s="18"/>
      <c r="P231" s="18"/>
      <c r="Q231" s="18"/>
    </row>
    <row r="232" spans="2:17" ht="20.100000000000001" customHeight="1">
      <c r="C232" s="142" t="s">
        <v>32</v>
      </c>
      <c r="D232" s="143"/>
      <c r="E232" s="26" t="s">
        <v>311</v>
      </c>
      <c r="F232" s="20">
        <v>300</v>
      </c>
      <c r="G232" s="39">
        <v>0</v>
      </c>
      <c r="H232" s="21">
        <v>300</v>
      </c>
      <c r="I232" s="18"/>
      <c r="J232" s="18"/>
      <c r="K232" s="18"/>
      <c r="L232" s="18"/>
      <c r="M232" s="18"/>
      <c r="N232" s="18"/>
      <c r="O232" s="18"/>
      <c r="P232" s="18"/>
      <c r="Q232" s="18"/>
    </row>
    <row r="233" spans="2:17" ht="20.100000000000001" customHeight="1">
      <c r="C233" s="136" t="s">
        <v>56</v>
      </c>
      <c r="D233" s="137"/>
      <c r="E233" s="24"/>
      <c r="F233" s="24"/>
      <c r="G233" s="40"/>
      <c r="H233" s="24"/>
      <c r="I233" s="24" t="s">
        <v>57</v>
      </c>
      <c r="J233" s="24" t="s">
        <v>57</v>
      </c>
      <c r="K233" s="24" t="s">
        <v>57</v>
      </c>
      <c r="L233" s="24" t="s">
        <v>57</v>
      </c>
      <c r="M233" s="24" t="s">
        <v>57</v>
      </c>
      <c r="N233" s="24" t="s">
        <v>57</v>
      </c>
      <c r="O233" s="24" t="s">
        <v>57</v>
      </c>
      <c r="P233" s="24" t="s">
        <v>57</v>
      </c>
      <c r="Q233" s="24" t="s">
        <v>57</v>
      </c>
    </row>
    <row r="234" spans="2:17" ht="20.100000000000001" customHeight="1">
      <c r="C234" s="136" t="s">
        <v>193</v>
      </c>
      <c r="D234" s="137"/>
      <c r="E234" s="24"/>
      <c r="F234" s="24"/>
      <c r="G234" s="40"/>
      <c r="H234" s="24"/>
      <c r="I234" s="24" t="s">
        <v>57</v>
      </c>
      <c r="J234" s="24" t="s">
        <v>57</v>
      </c>
      <c r="K234" s="24" t="s">
        <v>57</v>
      </c>
      <c r="L234" s="24" t="s">
        <v>57</v>
      </c>
      <c r="M234" s="24" t="s">
        <v>57</v>
      </c>
      <c r="N234" s="24" t="s">
        <v>57</v>
      </c>
      <c r="O234" s="24" t="s">
        <v>57</v>
      </c>
      <c r="P234" s="24" t="s">
        <v>57</v>
      </c>
      <c r="Q234" s="24" t="s">
        <v>57</v>
      </c>
    </row>
    <row r="235" spans="2:17" ht="20.100000000000001" customHeight="1">
      <c r="C235" s="136" t="s">
        <v>25</v>
      </c>
      <c r="D235" s="137"/>
      <c r="E235" s="24"/>
      <c r="F235" s="24"/>
      <c r="G235" s="40"/>
      <c r="H235" s="24"/>
      <c r="I235" s="24" t="s">
        <v>57</v>
      </c>
      <c r="J235" s="24" t="s">
        <v>57</v>
      </c>
      <c r="K235" s="24" t="s">
        <v>57</v>
      </c>
      <c r="L235" s="24" t="s">
        <v>57</v>
      </c>
      <c r="M235" s="24" t="s">
        <v>57</v>
      </c>
      <c r="N235" s="24" t="s">
        <v>57</v>
      </c>
      <c r="O235" s="24" t="s">
        <v>57</v>
      </c>
      <c r="P235" s="24" t="s">
        <v>57</v>
      </c>
      <c r="Q235" s="24" t="s">
        <v>57</v>
      </c>
    </row>
    <row r="236" spans="2:17" ht="20.100000000000001" customHeight="1">
      <c r="C236" s="141" t="s">
        <v>47</v>
      </c>
      <c r="D236" s="141"/>
      <c r="E236" s="24"/>
      <c r="F236" s="24"/>
      <c r="G236" s="40"/>
      <c r="H236" s="24"/>
      <c r="I236" s="24"/>
      <c r="J236" s="24"/>
      <c r="K236" s="24"/>
      <c r="L236" s="24"/>
      <c r="M236" s="24"/>
      <c r="N236" s="24"/>
      <c r="O236" s="24"/>
      <c r="P236" s="24"/>
      <c r="Q236" s="24"/>
    </row>
    <row r="237" spans="2:17" ht="20.100000000000001" customHeight="1">
      <c r="C237" s="141" t="s">
        <v>33</v>
      </c>
      <c r="D237" s="141"/>
      <c r="E237" s="24"/>
      <c r="F237" s="24"/>
      <c r="G237" s="40"/>
      <c r="H237" s="24"/>
      <c r="I237" s="24"/>
      <c r="J237" s="24"/>
      <c r="K237" s="24"/>
      <c r="L237" s="24"/>
      <c r="M237" s="24"/>
      <c r="N237" s="24"/>
      <c r="O237" s="24"/>
      <c r="P237" s="24"/>
      <c r="Q237" s="24"/>
    </row>
    <row r="239" spans="2:17" s="10" customFormat="1" ht="20.100000000000001" customHeight="1">
      <c r="B239" s="9"/>
      <c r="F239" s="147" t="s">
        <v>3</v>
      </c>
      <c r="G239" s="148"/>
      <c r="H239" s="149"/>
      <c r="I239" s="146" t="s">
        <v>4</v>
      </c>
      <c r="J239" s="146"/>
      <c r="K239" s="146"/>
      <c r="L239" s="146" t="s">
        <v>49</v>
      </c>
      <c r="M239" s="146"/>
      <c r="N239" s="146"/>
      <c r="O239" s="146" t="s">
        <v>48</v>
      </c>
      <c r="P239" s="146"/>
      <c r="Q239" s="146"/>
    </row>
    <row r="240" spans="2:17" s="10" customFormat="1" ht="20.100000000000001" customHeight="1">
      <c r="B240" s="9"/>
      <c r="F240" s="147" t="s">
        <v>6</v>
      </c>
      <c r="G240" s="148"/>
      <c r="H240" s="149"/>
      <c r="I240" s="150" t="s">
        <v>26</v>
      </c>
      <c r="J240" s="150"/>
      <c r="K240" s="150"/>
      <c r="L240" s="150" t="s">
        <v>26</v>
      </c>
      <c r="M240" s="150"/>
      <c r="N240" s="150"/>
      <c r="O240" s="150" t="s">
        <v>26</v>
      </c>
      <c r="P240" s="150"/>
      <c r="Q240" s="150"/>
    </row>
    <row r="241" spans="2:17" s="13" customFormat="1" ht="20.100000000000001" customHeight="1">
      <c r="B241" s="11"/>
      <c r="C241" s="151" t="s">
        <v>14</v>
      </c>
      <c r="D241" s="152"/>
      <c r="E241" s="28" t="s">
        <v>17</v>
      </c>
      <c r="F241" s="28" t="s">
        <v>8</v>
      </c>
      <c r="G241" s="36" t="s">
        <v>18</v>
      </c>
      <c r="H241" s="28" t="s">
        <v>19</v>
      </c>
      <c r="I241" s="28" t="s">
        <v>9</v>
      </c>
      <c r="J241" s="28" t="s">
        <v>10</v>
      </c>
      <c r="K241" s="28" t="s">
        <v>11</v>
      </c>
      <c r="L241" s="28" t="s">
        <v>9</v>
      </c>
      <c r="M241" s="28" t="s">
        <v>10</v>
      </c>
      <c r="N241" s="28" t="s">
        <v>11</v>
      </c>
      <c r="O241" s="28" t="s">
        <v>9</v>
      </c>
      <c r="P241" s="28" t="s">
        <v>10</v>
      </c>
      <c r="Q241" s="28" t="s">
        <v>11</v>
      </c>
    </row>
    <row r="242" spans="2:17" ht="31.5" customHeight="1">
      <c r="C242" s="134" t="s">
        <v>430</v>
      </c>
      <c r="D242" s="135"/>
      <c r="E242" s="14" t="s">
        <v>405</v>
      </c>
      <c r="F242" s="18">
        <v>5560</v>
      </c>
      <c r="G242" s="37">
        <v>0</v>
      </c>
      <c r="H242" s="18">
        <v>5560</v>
      </c>
      <c r="I242" s="50">
        <v>165.73</v>
      </c>
      <c r="J242" s="50">
        <v>132.44</v>
      </c>
      <c r="K242" s="50">
        <v>112.71</v>
      </c>
      <c r="L242" s="50" t="s">
        <v>311</v>
      </c>
      <c r="M242" s="50" t="s">
        <v>311</v>
      </c>
      <c r="N242" s="50" t="s">
        <v>311</v>
      </c>
      <c r="O242" s="18" t="s">
        <v>311</v>
      </c>
      <c r="P242" s="18" t="s">
        <v>311</v>
      </c>
      <c r="Q242" s="18" t="s">
        <v>311</v>
      </c>
    </row>
    <row r="243" spans="2:17" ht="42.75" customHeight="1">
      <c r="C243" s="134" t="s">
        <v>431</v>
      </c>
      <c r="D243" s="135"/>
      <c r="E243" s="14" t="s">
        <v>407</v>
      </c>
      <c r="F243" s="18">
        <v>6670</v>
      </c>
      <c r="G243" s="37">
        <v>0</v>
      </c>
      <c r="H243" s="18">
        <v>6670</v>
      </c>
      <c r="I243" s="50">
        <v>169.67</v>
      </c>
      <c r="J243" s="50">
        <v>135.59</v>
      </c>
      <c r="K243" s="50">
        <v>115.37</v>
      </c>
      <c r="L243" s="50" t="s">
        <v>311</v>
      </c>
      <c r="M243" s="50" t="s">
        <v>311</v>
      </c>
      <c r="N243" s="50" t="s">
        <v>311</v>
      </c>
      <c r="O243" s="18" t="s">
        <v>311</v>
      </c>
      <c r="P243" s="18" t="s">
        <v>311</v>
      </c>
      <c r="Q243" s="18" t="s">
        <v>311</v>
      </c>
    </row>
    <row r="244" spans="2:17" ht="42.75" customHeight="1">
      <c r="C244" s="134" t="s">
        <v>432</v>
      </c>
      <c r="D244" s="135"/>
      <c r="E244" s="14" t="s">
        <v>411</v>
      </c>
      <c r="F244" s="18">
        <v>9645</v>
      </c>
      <c r="G244" s="37">
        <v>0</v>
      </c>
      <c r="H244" s="18">
        <v>9645</v>
      </c>
      <c r="I244" s="50">
        <v>249.74</v>
      </c>
      <c r="J244" s="50">
        <v>199.47</v>
      </c>
      <c r="K244" s="50">
        <v>169.67</v>
      </c>
      <c r="L244" s="50" t="s">
        <v>311</v>
      </c>
      <c r="M244" s="50" t="s">
        <v>311</v>
      </c>
      <c r="N244" s="50" t="s">
        <v>311</v>
      </c>
      <c r="O244" s="18" t="s">
        <v>311</v>
      </c>
      <c r="P244" s="18" t="s">
        <v>311</v>
      </c>
      <c r="Q244" s="18" t="s">
        <v>311</v>
      </c>
    </row>
    <row r="245" spans="2:17" ht="42.75" customHeight="1">
      <c r="C245" s="134" t="s">
        <v>1695</v>
      </c>
      <c r="D245" s="135"/>
      <c r="E245" s="14" t="s">
        <v>412</v>
      </c>
      <c r="F245" s="18">
        <v>23920</v>
      </c>
      <c r="G245" s="37">
        <v>23</v>
      </c>
      <c r="H245" s="18">
        <v>18216</v>
      </c>
      <c r="I245" s="50">
        <v>526.79999999999995</v>
      </c>
      <c r="J245" s="50">
        <v>420.53</v>
      </c>
      <c r="K245" s="50">
        <v>357.53</v>
      </c>
      <c r="L245" s="50" t="s">
        <v>311</v>
      </c>
      <c r="M245" s="50" t="s">
        <v>311</v>
      </c>
      <c r="N245" s="50" t="s">
        <v>311</v>
      </c>
      <c r="O245" s="18" t="s">
        <v>311</v>
      </c>
      <c r="P245" s="18" t="s">
        <v>311</v>
      </c>
      <c r="Q245" s="18" t="s">
        <v>311</v>
      </c>
    </row>
    <row r="246" spans="2:17" ht="20.100000000000001" customHeight="1">
      <c r="B246" s="15"/>
      <c r="C246" s="153" t="s">
        <v>1696</v>
      </c>
      <c r="D246" s="153"/>
      <c r="E246" s="153"/>
      <c r="F246" s="153"/>
      <c r="G246" s="153"/>
      <c r="H246" s="153"/>
      <c r="I246" s="153"/>
      <c r="J246" s="153"/>
      <c r="K246" s="153"/>
    </row>
    <row r="247" spans="2:17" ht="20.100000000000001" customHeight="1">
      <c r="C247" s="154" t="s">
        <v>298</v>
      </c>
      <c r="D247" s="155"/>
      <c r="E247" s="14" t="s">
        <v>305</v>
      </c>
      <c r="F247" s="18">
        <v>5000</v>
      </c>
      <c r="G247" s="37">
        <v>0</v>
      </c>
      <c r="H247" s="18">
        <v>5000</v>
      </c>
      <c r="I247" s="50">
        <v>130.65</v>
      </c>
      <c r="J247" s="50">
        <v>104.25</v>
      </c>
      <c r="K247" s="50">
        <v>88.59</v>
      </c>
      <c r="L247" s="18"/>
      <c r="M247" s="18"/>
      <c r="N247" s="18"/>
      <c r="O247" s="18"/>
      <c r="P247" s="18"/>
      <c r="Q247" s="18"/>
    </row>
    <row r="248" spans="2:17" ht="20.100000000000001" customHeight="1">
      <c r="C248" s="138" t="s">
        <v>167</v>
      </c>
      <c r="D248" s="139"/>
      <c r="E248" s="14" t="s">
        <v>175</v>
      </c>
      <c r="F248" s="18">
        <v>2199</v>
      </c>
      <c r="G248" s="37">
        <v>9</v>
      </c>
      <c r="H248" s="18">
        <v>1999</v>
      </c>
      <c r="I248" s="50">
        <v>61.04</v>
      </c>
      <c r="J248" s="50">
        <v>48.7</v>
      </c>
      <c r="K248" s="50">
        <v>41.38</v>
      </c>
      <c r="L248" s="50"/>
      <c r="M248" s="50"/>
      <c r="N248" s="50"/>
      <c r="O248" s="18"/>
      <c r="P248" s="18"/>
      <c r="Q248" s="18"/>
    </row>
    <row r="249" spans="2:17" ht="20.100000000000001" customHeight="1">
      <c r="C249" s="138" t="s">
        <v>171</v>
      </c>
      <c r="D249" s="139"/>
      <c r="E249" s="14" t="s">
        <v>179</v>
      </c>
      <c r="F249" s="18">
        <v>825</v>
      </c>
      <c r="G249" s="37">
        <v>0</v>
      </c>
      <c r="H249" s="18">
        <v>825</v>
      </c>
      <c r="I249" s="50">
        <v>30.27</v>
      </c>
      <c r="J249" s="50">
        <v>24.15</v>
      </c>
      <c r="K249" s="50">
        <v>20.53</v>
      </c>
      <c r="L249" s="50"/>
      <c r="M249" s="50"/>
      <c r="N249" s="50"/>
      <c r="O249" s="18"/>
      <c r="P249" s="18"/>
      <c r="Q249" s="18"/>
    </row>
    <row r="250" spans="2:17" ht="20.100000000000001" customHeight="1">
      <c r="C250" s="138" t="s">
        <v>301</v>
      </c>
      <c r="D250" s="139"/>
      <c r="E250" s="14" t="s">
        <v>309</v>
      </c>
      <c r="F250" s="18">
        <v>495</v>
      </c>
      <c r="G250" s="37">
        <v>0</v>
      </c>
      <c r="H250" s="18">
        <v>495</v>
      </c>
      <c r="I250" s="50">
        <v>14.53</v>
      </c>
      <c r="J250" s="50">
        <v>11.6</v>
      </c>
      <c r="K250" s="50">
        <v>9.86</v>
      </c>
      <c r="L250" s="50"/>
      <c r="M250" s="50"/>
      <c r="N250" s="50"/>
      <c r="O250" s="18"/>
      <c r="P250" s="18"/>
      <c r="Q250" s="18"/>
    </row>
    <row r="251" spans="2:17" ht="20.100000000000001" customHeight="1">
      <c r="C251" s="138" t="s">
        <v>414</v>
      </c>
      <c r="D251" s="139"/>
      <c r="E251" s="14" t="s">
        <v>415</v>
      </c>
      <c r="F251" s="18">
        <v>995</v>
      </c>
      <c r="G251" s="37">
        <v>0</v>
      </c>
      <c r="H251" s="18">
        <v>995</v>
      </c>
      <c r="I251" s="50">
        <v>29.22</v>
      </c>
      <c r="J251" s="50">
        <v>23.31</v>
      </c>
      <c r="K251" s="50">
        <v>19.8</v>
      </c>
      <c r="L251" s="50"/>
      <c r="M251" s="50"/>
      <c r="N251" s="50"/>
      <c r="O251" s="18"/>
      <c r="P251" s="18"/>
      <c r="Q251" s="18"/>
    </row>
    <row r="252" spans="2:17" ht="20.100000000000001" customHeight="1">
      <c r="C252" s="154" t="s">
        <v>416</v>
      </c>
      <c r="D252" s="155"/>
      <c r="E252" s="14" t="s">
        <v>417</v>
      </c>
      <c r="F252" s="18">
        <v>3200</v>
      </c>
      <c r="G252" s="37">
        <v>0</v>
      </c>
      <c r="H252" s="18">
        <v>3200</v>
      </c>
      <c r="I252" s="50">
        <v>117.44</v>
      </c>
      <c r="J252" s="50">
        <v>93.7</v>
      </c>
      <c r="K252" s="50">
        <v>79.63</v>
      </c>
      <c r="L252" s="18"/>
      <c r="M252" s="18"/>
      <c r="N252" s="18"/>
      <c r="O252" s="18"/>
      <c r="P252" s="18"/>
      <c r="Q252" s="18"/>
    </row>
    <row r="253" spans="2:17" ht="20.100000000000001" customHeight="1">
      <c r="C253" s="138" t="s">
        <v>421</v>
      </c>
      <c r="D253" s="139"/>
      <c r="E253" s="14" t="s">
        <v>422</v>
      </c>
      <c r="F253" s="18">
        <v>3500</v>
      </c>
      <c r="G253" s="37">
        <v>0</v>
      </c>
      <c r="H253" s="18">
        <v>3500</v>
      </c>
      <c r="I253" s="50">
        <v>128.46</v>
      </c>
      <c r="J253" s="50">
        <v>102.49</v>
      </c>
      <c r="K253" s="50">
        <v>87.1</v>
      </c>
      <c r="L253" s="50"/>
      <c r="M253" s="50"/>
      <c r="N253" s="50"/>
      <c r="O253" s="18"/>
      <c r="P253" s="18"/>
      <c r="Q253" s="18"/>
    </row>
    <row r="254" spans="2:17" ht="20.100000000000001" customHeight="1">
      <c r="C254" s="138" t="s">
        <v>418</v>
      </c>
      <c r="D254" s="139"/>
      <c r="E254" s="14" t="s">
        <v>423</v>
      </c>
      <c r="F254" s="18">
        <v>2550</v>
      </c>
      <c r="G254" s="37">
        <v>0</v>
      </c>
      <c r="H254" s="18">
        <v>2550</v>
      </c>
      <c r="I254" s="50">
        <v>93.59</v>
      </c>
      <c r="J254" s="50">
        <v>74.680000000000007</v>
      </c>
      <c r="K254" s="50">
        <v>63.46</v>
      </c>
      <c r="L254" s="50"/>
      <c r="M254" s="50"/>
      <c r="N254" s="50"/>
      <c r="O254" s="18"/>
      <c r="P254" s="18"/>
      <c r="Q254" s="18"/>
    </row>
    <row r="255" spans="2:17" ht="20.100000000000001" customHeight="1">
      <c r="C255" s="138" t="s">
        <v>301</v>
      </c>
      <c r="D255" s="139"/>
      <c r="E255" s="14" t="s">
        <v>309</v>
      </c>
      <c r="F255" s="18">
        <v>495</v>
      </c>
      <c r="G255" s="37">
        <v>0</v>
      </c>
      <c r="H255" s="18">
        <v>495</v>
      </c>
      <c r="I255" s="50">
        <v>14.53</v>
      </c>
      <c r="J255" s="50">
        <v>11.6</v>
      </c>
      <c r="K255" s="50">
        <v>9.86</v>
      </c>
      <c r="L255" s="50"/>
      <c r="M255" s="50"/>
      <c r="N255" s="50"/>
      <c r="O255" s="18"/>
      <c r="P255" s="18"/>
      <c r="Q255" s="18"/>
    </row>
    <row r="256" spans="2:17" ht="20.100000000000001" customHeight="1">
      <c r="C256" s="138" t="s">
        <v>419</v>
      </c>
      <c r="D256" s="139"/>
      <c r="E256" s="14" t="s">
        <v>424</v>
      </c>
      <c r="F256" s="18">
        <v>2800</v>
      </c>
      <c r="G256" s="37">
        <v>0</v>
      </c>
      <c r="H256" s="18">
        <v>2800</v>
      </c>
      <c r="I256" s="50">
        <v>87.35</v>
      </c>
      <c r="J256" s="50">
        <v>69.7</v>
      </c>
      <c r="K256" s="50">
        <v>59.23</v>
      </c>
      <c r="L256" s="50"/>
      <c r="M256" s="50"/>
      <c r="N256" s="50"/>
      <c r="O256" s="18"/>
      <c r="P256" s="18"/>
      <c r="Q256" s="18"/>
    </row>
    <row r="257" spans="3:17" ht="20.100000000000001" customHeight="1">
      <c r="C257" s="138" t="s">
        <v>420</v>
      </c>
      <c r="D257" s="139"/>
      <c r="E257" s="14" t="s">
        <v>425</v>
      </c>
      <c r="F257" s="18">
        <v>5100</v>
      </c>
      <c r="G257" s="37">
        <v>0</v>
      </c>
      <c r="H257" s="18">
        <v>5100</v>
      </c>
      <c r="I257" s="50">
        <v>187.17</v>
      </c>
      <c r="J257" s="50">
        <v>149.34</v>
      </c>
      <c r="K257" s="50">
        <v>126.92</v>
      </c>
      <c r="L257" s="50"/>
      <c r="M257" s="50"/>
      <c r="N257" s="50"/>
      <c r="O257" s="18"/>
      <c r="P257" s="18"/>
      <c r="Q257" s="18"/>
    </row>
    <row r="258" spans="3:17" ht="20.100000000000001" customHeight="1">
      <c r="C258" s="138" t="s">
        <v>303</v>
      </c>
      <c r="D258" s="139"/>
      <c r="E258" s="14" t="s">
        <v>304</v>
      </c>
      <c r="F258" s="18">
        <v>1495</v>
      </c>
      <c r="G258" s="37">
        <v>13</v>
      </c>
      <c r="H258" s="18">
        <v>1295</v>
      </c>
      <c r="I258" s="50">
        <v>47.52</v>
      </c>
      <c r="J258" s="50">
        <v>37.93</v>
      </c>
      <c r="K258" s="50">
        <v>32.22</v>
      </c>
      <c r="L258" s="50"/>
      <c r="M258" s="50"/>
      <c r="N258" s="50"/>
      <c r="O258" s="18"/>
      <c r="P258" s="18"/>
      <c r="Q258" s="18"/>
    </row>
    <row r="259" spans="3:17" ht="20.100000000000001" customHeight="1">
      <c r="C259" s="138" t="s">
        <v>426</v>
      </c>
      <c r="D259" s="139"/>
      <c r="E259" s="14" t="s">
        <v>427</v>
      </c>
      <c r="F259" s="18">
        <v>7500</v>
      </c>
      <c r="G259" s="37">
        <v>0</v>
      </c>
      <c r="H259" s="18">
        <v>7500</v>
      </c>
      <c r="I259" s="50">
        <v>233.96</v>
      </c>
      <c r="J259" s="50">
        <v>186.68</v>
      </c>
      <c r="K259" s="50">
        <v>158.63999999999999</v>
      </c>
      <c r="L259" s="50"/>
      <c r="M259" s="50"/>
      <c r="N259" s="50"/>
      <c r="O259" s="18"/>
      <c r="P259" s="18"/>
      <c r="Q259" s="18"/>
    </row>
    <row r="260" spans="3:17" ht="20.100000000000001" customHeight="1">
      <c r="C260" s="138" t="s">
        <v>300</v>
      </c>
      <c r="D260" s="139"/>
      <c r="E260" s="14" t="s">
        <v>307</v>
      </c>
      <c r="F260" s="18">
        <v>4000</v>
      </c>
      <c r="G260" s="37">
        <v>0</v>
      </c>
      <c r="H260" s="18">
        <v>4000</v>
      </c>
      <c r="I260" s="50">
        <v>146.81</v>
      </c>
      <c r="J260" s="50">
        <v>117.13</v>
      </c>
      <c r="K260" s="50">
        <v>99.54</v>
      </c>
      <c r="L260" s="50"/>
      <c r="M260" s="50"/>
      <c r="N260" s="50"/>
      <c r="O260" s="18"/>
      <c r="P260" s="18"/>
      <c r="Q260" s="18"/>
    </row>
    <row r="261" spans="3:17" ht="20.100000000000001" customHeight="1">
      <c r="C261" s="138" t="s">
        <v>420</v>
      </c>
      <c r="D261" s="139"/>
      <c r="E261" s="14" t="s">
        <v>425</v>
      </c>
      <c r="F261" s="18">
        <v>5100</v>
      </c>
      <c r="G261" s="37">
        <v>0</v>
      </c>
      <c r="H261" s="18">
        <v>5100</v>
      </c>
      <c r="I261" s="50">
        <v>187.17</v>
      </c>
      <c r="J261" s="50">
        <v>149.34</v>
      </c>
      <c r="K261" s="50">
        <v>126.92</v>
      </c>
      <c r="L261" s="50"/>
      <c r="M261" s="50"/>
      <c r="N261" s="50"/>
      <c r="O261" s="18"/>
      <c r="P261" s="18"/>
      <c r="Q261" s="18"/>
    </row>
    <row r="262" spans="3:17" ht="20.100000000000001" customHeight="1">
      <c r="C262" s="138" t="s">
        <v>428</v>
      </c>
      <c r="D262" s="139"/>
      <c r="E262" s="14" t="s">
        <v>429</v>
      </c>
      <c r="F262" s="18">
        <v>3600</v>
      </c>
      <c r="G262" s="37">
        <v>0</v>
      </c>
      <c r="H262" s="18">
        <v>3600</v>
      </c>
      <c r="I262" s="50">
        <v>112.31</v>
      </c>
      <c r="J262" s="50">
        <v>89.61</v>
      </c>
      <c r="K262" s="50">
        <v>76.16</v>
      </c>
      <c r="L262" s="50"/>
      <c r="M262" s="50"/>
      <c r="N262" s="50"/>
      <c r="O262" s="18"/>
      <c r="P262" s="18"/>
      <c r="Q262" s="18"/>
    </row>
  </sheetData>
  <mergeCells count="239">
    <mergeCell ref="C261:D261"/>
    <mergeCell ref="C262:D262"/>
    <mergeCell ref="C256:D256"/>
    <mergeCell ref="C257:D257"/>
    <mergeCell ref="C258:D258"/>
    <mergeCell ref="C259:D259"/>
    <mergeCell ref="C260:D260"/>
    <mergeCell ref="C251:D251"/>
    <mergeCell ref="C252:D252"/>
    <mergeCell ref="C253:D253"/>
    <mergeCell ref="C254:D254"/>
    <mergeCell ref="C255:D255"/>
    <mergeCell ref="C246:K246"/>
    <mergeCell ref="C247:D247"/>
    <mergeCell ref="C248:D248"/>
    <mergeCell ref="C249:D249"/>
    <mergeCell ref="C250:D250"/>
    <mergeCell ref="C241:D241"/>
    <mergeCell ref="C242:D242"/>
    <mergeCell ref="C243:D243"/>
    <mergeCell ref="C244:D244"/>
    <mergeCell ref="C245:D245"/>
    <mergeCell ref="I239:K239"/>
    <mergeCell ref="L239:N239"/>
    <mergeCell ref="O239:Q239"/>
    <mergeCell ref="F240:H240"/>
    <mergeCell ref="I240:K240"/>
    <mergeCell ref="L240:N240"/>
    <mergeCell ref="O240:Q240"/>
    <mergeCell ref="C234:D234"/>
    <mergeCell ref="C235:D235"/>
    <mergeCell ref="C236:D236"/>
    <mergeCell ref="C237:D237"/>
    <mergeCell ref="F239:H239"/>
    <mergeCell ref="C228:K228"/>
    <mergeCell ref="C229:D229"/>
    <mergeCell ref="C231:D231"/>
    <mergeCell ref="C232:D232"/>
    <mergeCell ref="C233:D233"/>
    <mergeCell ref="C223:D223"/>
    <mergeCell ref="C224:K224"/>
    <mergeCell ref="C225:D225"/>
    <mergeCell ref="C226:K226"/>
    <mergeCell ref="C227:D227"/>
    <mergeCell ref="C218:D218"/>
    <mergeCell ref="C219:D219"/>
    <mergeCell ref="C220:K220"/>
    <mergeCell ref="C221:D221"/>
    <mergeCell ref="C222:D222"/>
    <mergeCell ref="C213:D213"/>
    <mergeCell ref="C214:D214"/>
    <mergeCell ref="C215:D215"/>
    <mergeCell ref="C216:D216"/>
    <mergeCell ref="C217:D217"/>
    <mergeCell ref="C208:D208"/>
    <mergeCell ref="C209:D209"/>
    <mergeCell ref="C210:D210"/>
    <mergeCell ref="C211:D211"/>
    <mergeCell ref="C212:D212"/>
    <mergeCell ref="C203:D203"/>
    <mergeCell ref="C204:D204"/>
    <mergeCell ref="C205:D205"/>
    <mergeCell ref="C206:D206"/>
    <mergeCell ref="C207:D207"/>
    <mergeCell ref="C198:D198"/>
    <mergeCell ref="C199:D199"/>
    <mergeCell ref="C200:D200"/>
    <mergeCell ref="C201:D201"/>
    <mergeCell ref="C202:D202"/>
    <mergeCell ref="C193:D193"/>
    <mergeCell ref="C194:D194"/>
    <mergeCell ref="C195:D195"/>
    <mergeCell ref="C196:D196"/>
    <mergeCell ref="C197:D197"/>
    <mergeCell ref="C188:D188"/>
    <mergeCell ref="C189:D189"/>
    <mergeCell ref="C190:D190"/>
    <mergeCell ref="C191:D191"/>
    <mergeCell ref="C192:D192"/>
    <mergeCell ref="C183:D183"/>
    <mergeCell ref="C184:D184"/>
    <mergeCell ref="C185:K185"/>
    <mergeCell ref="C186:D186"/>
    <mergeCell ref="C187:D187"/>
    <mergeCell ref="L181:N181"/>
    <mergeCell ref="O181:Q181"/>
    <mergeCell ref="F182:H182"/>
    <mergeCell ref="I182:K182"/>
    <mergeCell ref="L182:N182"/>
    <mergeCell ref="O182:Q182"/>
    <mergeCell ref="L31:N31"/>
    <mergeCell ref="O31:Q31"/>
    <mergeCell ref="F32:H32"/>
    <mergeCell ref="I32:K32"/>
    <mergeCell ref="L32:N32"/>
    <mergeCell ref="O32:Q32"/>
    <mergeCell ref="C70:K70"/>
    <mergeCell ref="C71:D71"/>
    <mergeCell ref="C73:D73"/>
    <mergeCell ref="C74:D74"/>
    <mergeCell ref="C75:D75"/>
    <mergeCell ref="C69:D69"/>
    <mergeCell ref="C125:D125"/>
    <mergeCell ref="C126:D126"/>
    <mergeCell ref="C127:D127"/>
    <mergeCell ref="C128:D128"/>
    <mergeCell ref="C129:D129"/>
    <mergeCell ref="C104:D104"/>
    <mergeCell ref="C105:D105"/>
    <mergeCell ref="F181:H181"/>
    <mergeCell ref="I181:K181"/>
    <mergeCell ref="C152:D152"/>
    <mergeCell ref="C153:D153"/>
    <mergeCell ref="C154:D154"/>
    <mergeCell ref="C155:D155"/>
    <mergeCell ref="C109:D109"/>
    <mergeCell ref="C110:D110"/>
    <mergeCell ref="C111:D111"/>
    <mergeCell ref="C112:D112"/>
    <mergeCell ref="C113:D113"/>
    <mergeCell ref="C144:D144"/>
    <mergeCell ref="C130:D130"/>
    <mergeCell ref="C131:D131"/>
    <mergeCell ref="C132:D132"/>
    <mergeCell ref="C133:D133"/>
    <mergeCell ref="C114:D114"/>
    <mergeCell ref="C115:D115"/>
    <mergeCell ref="C116:D116"/>
    <mergeCell ref="C118:D118"/>
    <mergeCell ref="C119:D119"/>
    <mergeCell ref="C120:D120"/>
    <mergeCell ref="C121:D121"/>
    <mergeCell ref="C122:D122"/>
    <mergeCell ref="C123:D123"/>
    <mergeCell ref="C124:D124"/>
    <mergeCell ref="C107:D107"/>
    <mergeCell ref="C108:D108"/>
    <mergeCell ref="C68:D68"/>
    <mergeCell ref="C59:D59"/>
    <mergeCell ref="C60:D60"/>
    <mergeCell ref="C61:D61"/>
    <mergeCell ref="C62:D62"/>
    <mergeCell ref="C63:D63"/>
    <mergeCell ref="C106:D106"/>
    <mergeCell ref="C96:D96"/>
    <mergeCell ref="C98:D98"/>
    <mergeCell ref="C99:D99"/>
    <mergeCell ref="C100:D100"/>
    <mergeCell ref="C103:D103"/>
    <mergeCell ref="C76:D76"/>
    <mergeCell ref="C77:D77"/>
    <mergeCell ref="C78:D78"/>
    <mergeCell ref="C79:D79"/>
    <mergeCell ref="C95:D95"/>
    <mergeCell ref="C101:D101"/>
    <mergeCell ref="C102:D102"/>
    <mergeCell ref="C66:K66"/>
    <mergeCell ref="C67:D67"/>
    <mergeCell ref="C162:D162"/>
    <mergeCell ref="O91:Q91"/>
    <mergeCell ref="O92:Q92"/>
    <mergeCell ref="C19:D19"/>
    <mergeCell ref="C20:D20"/>
    <mergeCell ref="C35:K35"/>
    <mergeCell ref="C36:D36"/>
    <mergeCell ref="C37:D37"/>
    <mergeCell ref="F31:H31"/>
    <mergeCell ref="I31:K31"/>
    <mergeCell ref="C33:D33"/>
    <mergeCell ref="C34:D34"/>
    <mergeCell ref="C43:D43"/>
    <mergeCell ref="C44:D44"/>
    <mergeCell ref="C45:D45"/>
    <mergeCell ref="C46:D46"/>
    <mergeCell ref="C48:D48"/>
    <mergeCell ref="C47:D47"/>
    <mergeCell ref="C38:D38"/>
    <mergeCell ref="C39:D39"/>
    <mergeCell ref="C40:D40"/>
    <mergeCell ref="C41:D41"/>
    <mergeCell ref="C42:D42"/>
    <mergeCell ref="C54:D54"/>
    <mergeCell ref="C148:D148"/>
    <mergeCell ref="C157:K157"/>
    <mergeCell ref="C158:D158"/>
    <mergeCell ref="C138:D138"/>
    <mergeCell ref="C151:D151"/>
    <mergeCell ref="F17:H17"/>
    <mergeCell ref="I17:K17"/>
    <mergeCell ref="L17:N17"/>
    <mergeCell ref="O17:Q17"/>
    <mergeCell ref="F18:H18"/>
    <mergeCell ref="I18:K18"/>
    <mergeCell ref="L18:N18"/>
    <mergeCell ref="O18:Q18"/>
    <mergeCell ref="C55:D55"/>
    <mergeCell ref="C56:D56"/>
    <mergeCell ref="C57:D57"/>
    <mergeCell ref="C58:D58"/>
    <mergeCell ref="C49:D49"/>
    <mergeCell ref="C50:D50"/>
    <mergeCell ref="C51:D51"/>
    <mergeCell ref="C52:D52"/>
    <mergeCell ref="C53:D53"/>
    <mergeCell ref="C64:D64"/>
    <mergeCell ref="C65:D65"/>
    <mergeCell ref="C146:D146"/>
    <mergeCell ref="C147:D147"/>
    <mergeCell ref="C135:D135"/>
    <mergeCell ref="C136:D136"/>
    <mergeCell ref="C137:D137"/>
    <mergeCell ref="C139:D139"/>
    <mergeCell ref="C142:D142"/>
    <mergeCell ref="C143:D143"/>
    <mergeCell ref="C145:D145"/>
    <mergeCell ref="C167:D167"/>
    <mergeCell ref="C168:D168"/>
    <mergeCell ref="F91:H91"/>
    <mergeCell ref="I91:K91"/>
    <mergeCell ref="L91:N91"/>
    <mergeCell ref="F92:H92"/>
    <mergeCell ref="I92:K92"/>
    <mergeCell ref="L92:N92"/>
    <mergeCell ref="C93:D93"/>
    <mergeCell ref="C94:D94"/>
    <mergeCell ref="C97:K97"/>
    <mergeCell ref="C140:D140"/>
    <mergeCell ref="C164:D164"/>
    <mergeCell ref="C165:D165"/>
    <mergeCell ref="C166:D166"/>
    <mergeCell ref="C117:D117"/>
    <mergeCell ref="C156:K156"/>
    <mergeCell ref="C134:D134"/>
    <mergeCell ref="C163:D163"/>
    <mergeCell ref="C159:K159"/>
    <mergeCell ref="C160:D160"/>
    <mergeCell ref="C141:D141"/>
    <mergeCell ref="C149:D149"/>
    <mergeCell ref="C150:D15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Q211"/>
  <sheetViews>
    <sheetView zoomScale="80" zoomScaleNormal="80" workbookViewId="0">
      <selection activeCell="C68" sqref="C68:D68"/>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18.5703125" customWidth="1"/>
    <col min="16" max="16" width="16.42578125" customWidth="1"/>
    <col min="17" max="17" width="17.28515625" customWidth="1"/>
  </cols>
  <sheetData>
    <row r="1" spans="1:17" ht="21.75" customHeight="1">
      <c r="A1" s="27" t="s">
        <v>0</v>
      </c>
    </row>
    <row r="2" spans="1:17" ht="22.5" customHeight="1">
      <c r="C2" s="25" t="s">
        <v>42</v>
      </c>
    </row>
    <row r="4" spans="1:17">
      <c r="C4" s="4" t="s">
        <v>1</v>
      </c>
      <c r="D4" s="5" t="s">
        <v>54</v>
      </c>
      <c r="E4" s="1"/>
    </row>
    <row r="5" spans="1:17" ht="15.75">
      <c r="F5" s="6"/>
    </row>
    <row r="6" spans="1:17">
      <c r="C6" s="4" t="s">
        <v>2</v>
      </c>
      <c r="D6" s="5" t="s">
        <v>54</v>
      </c>
      <c r="E6" s="1"/>
    </row>
    <row r="7" spans="1:17" ht="15.75">
      <c r="C7" s="4" t="s">
        <v>5</v>
      </c>
      <c r="D7" s="16" t="s">
        <v>433</v>
      </c>
      <c r="E7" s="1"/>
    </row>
    <row r="8" spans="1:17" ht="15" customHeight="1">
      <c r="C8" s="4" t="s">
        <v>7</v>
      </c>
      <c r="D8" s="5">
        <v>100</v>
      </c>
      <c r="E8" s="1"/>
    </row>
    <row r="9" spans="1:17">
      <c r="C9" s="4" t="s">
        <v>12</v>
      </c>
      <c r="D9" s="5" t="s">
        <v>311</v>
      </c>
      <c r="E9" s="1"/>
    </row>
    <row r="10" spans="1:17">
      <c r="C10" s="4" t="s">
        <v>13</v>
      </c>
      <c r="D10" s="7" t="s">
        <v>699</v>
      </c>
      <c r="E10" s="1"/>
    </row>
    <row r="11" spans="1:17" ht="30">
      <c r="C11" s="8" t="s">
        <v>51</v>
      </c>
      <c r="D11" s="32">
        <v>3.8999999999999998E-3</v>
      </c>
      <c r="E11" s="1"/>
    </row>
    <row r="12" spans="1:17" ht="15.75" customHeight="1">
      <c r="C12" s="8" t="s">
        <v>52</v>
      </c>
      <c r="D12" s="18" t="s">
        <v>311</v>
      </c>
      <c r="E12" s="1"/>
    </row>
    <row r="13" spans="1:17" ht="20.100000000000001" customHeight="1">
      <c r="C13" s="51" t="s">
        <v>93</v>
      </c>
      <c r="D13" s="34" t="s">
        <v>311</v>
      </c>
      <c r="E13" s="1"/>
      <c r="G13" s="35"/>
    </row>
    <row r="14" spans="1:17" ht="20.100000000000001" customHeight="1">
      <c r="C14" s="42" t="s">
        <v>107</v>
      </c>
      <c r="D14" s="32" t="s">
        <v>311</v>
      </c>
      <c r="G14" s="35"/>
    </row>
    <row r="15" spans="1:17">
      <c r="C15" s="2"/>
    </row>
    <row r="16" spans="1:17" s="10" customFormat="1">
      <c r="B16" s="9"/>
      <c r="F16" s="147" t="s">
        <v>3</v>
      </c>
      <c r="G16" s="148"/>
      <c r="H16" s="149"/>
      <c r="I16" s="146" t="s">
        <v>4</v>
      </c>
      <c r="J16" s="146"/>
      <c r="K16" s="146"/>
      <c r="L16" s="146" t="s">
        <v>49</v>
      </c>
      <c r="M16" s="146"/>
      <c r="N16" s="146"/>
      <c r="O16" s="146" t="s">
        <v>48</v>
      </c>
      <c r="P16" s="146"/>
      <c r="Q16" s="146"/>
    </row>
    <row r="17" spans="2:17" s="10" customFormat="1">
      <c r="B17" s="9"/>
      <c r="F17" s="147" t="s">
        <v>6</v>
      </c>
      <c r="G17" s="148"/>
      <c r="H17" s="149"/>
      <c r="I17" s="150" t="s">
        <v>26</v>
      </c>
      <c r="J17" s="150"/>
      <c r="K17" s="150"/>
      <c r="L17" s="150" t="s">
        <v>26</v>
      </c>
      <c r="M17" s="150"/>
      <c r="N17" s="150"/>
      <c r="O17" s="150" t="s">
        <v>26</v>
      </c>
      <c r="P17" s="150"/>
      <c r="Q17" s="150"/>
    </row>
    <row r="18" spans="2:17" s="13" customFormat="1">
      <c r="B18" s="11"/>
      <c r="C18" s="151" t="s">
        <v>14</v>
      </c>
      <c r="D18" s="152"/>
      <c r="E18" s="22" t="s">
        <v>17</v>
      </c>
      <c r="F18" s="22" t="s">
        <v>8</v>
      </c>
      <c r="G18" s="22" t="s">
        <v>18</v>
      </c>
      <c r="H18" s="22" t="s">
        <v>19</v>
      </c>
      <c r="I18" s="22" t="s">
        <v>9</v>
      </c>
      <c r="J18" s="22" t="s">
        <v>10</v>
      </c>
      <c r="K18" s="22" t="s">
        <v>11</v>
      </c>
      <c r="L18" s="22" t="s">
        <v>9</v>
      </c>
      <c r="M18" s="22" t="s">
        <v>10</v>
      </c>
      <c r="N18" s="22" t="s">
        <v>11</v>
      </c>
      <c r="O18" s="28" t="s">
        <v>9</v>
      </c>
      <c r="P18" s="28" t="s">
        <v>10</v>
      </c>
      <c r="Q18" s="28" t="s">
        <v>11</v>
      </c>
    </row>
    <row r="19" spans="2:17" ht="33" customHeight="1">
      <c r="C19" s="134" t="s">
        <v>434</v>
      </c>
      <c r="D19" s="135"/>
      <c r="E19" s="14" t="s">
        <v>433</v>
      </c>
      <c r="F19" s="18">
        <v>53270</v>
      </c>
      <c r="G19" s="112">
        <v>0.54</v>
      </c>
      <c r="H19" s="18">
        <v>24457</v>
      </c>
      <c r="I19" s="18">
        <v>396.02</v>
      </c>
      <c r="J19" s="18">
        <v>315.98</v>
      </c>
      <c r="K19" s="18">
        <v>268.51</v>
      </c>
      <c r="L19" s="18" t="s">
        <v>311</v>
      </c>
      <c r="M19" s="18" t="s">
        <v>311</v>
      </c>
      <c r="N19" s="18" t="s">
        <v>311</v>
      </c>
      <c r="O19" s="18" t="s">
        <v>311</v>
      </c>
      <c r="P19" s="18" t="s">
        <v>311</v>
      </c>
      <c r="Q19" s="18" t="s">
        <v>311</v>
      </c>
    </row>
    <row r="20" spans="2:17" ht="15.75">
      <c r="F20" s="6"/>
    </row>
    <row r="21" spans="2:17">
      <c r="C21" s="4" t="s">
        <v>2</v>
      </c>
      <c r="D21" s="5" t="s">
        <v>54</v>
      </c>
      <c r="E21" s="1"/>
    </row>
    <row r="22" spans="2:17" ht="15.75">
      <c r="C22" s="4" t="s">
        <v>5</v>
      </c>
      <c r="D22" s="16" t="s">
        <v>438</v>
      </c>
      <c r="E22" s="1"/>
    </row>
    <row r="23" spans="2:17" ht="15" customHeight="1">
      <c r="C23" s="4" t="s">
        <v>7</v>
      </c>
      <c r="D23" s="5">
        <v>110</v>
      </c>
      <c r="E23" s="1"/>
    </row>
    <row r="24" spans="2:17">
      <c r="C24" s="4" t="s">
        <v>12</v>
      </c>
      <c r="D24" s="5" t="s">
        <v>311</v>
      </c>
      <c r="E24" s="1"/>
    </row>
    <row r="25" spans="2:17">
      <c r="C25" s="4" t="s">
        <v>13</v>
      </c>
      <c r="D25" s="7" t="s">
        <v>699</v>
      </c>
      <c r="E25" s="1"/>
    </row>
    <row r="26" spans="2:17" ht="30">
      <c r="C26" s="8" t="s">
        <v>51</v>
      </c>
      <c r="D26" s="32">
        <v>3.8999999999999998E-3</v>
      </c>
      <c r="E26" s="1"/>
    </row>
    <row r="27" spans="2:17" ht="15.75" customHeight="1">
      <c r="C27" s="8" t="s">
        <v>52</v>
      </c>
      <c r="D27" s="18" t="s">
        <v>311</v>
      </c>
      <c r="E27" s="1"/>
    </row>
    <row r="28" spans="2:17" ht="20.100000000000001" customHeight="1">
      <c r="C28" s="51" t="s">
        <v>93</v>
      </c>
      <c r="D28" s="34"/>
      <c r="E28" s="1"/>
      <c r="G28" s="35"/>
    </row>
    <row r="29" spans="2:17" ht="20.100000000000001" customHeight="1">
      <c r="C29" s="42" t="s">
        <v>107</v>
      </c>
      <c r="D29" s="32"/>
      <c r="G29" s="35"/>
    </row>
    <row r="30" spans="2:17" ht="15.75">
      <c r="F30" s="6"/>
    </row>
    <row r="31" spans="2:17" s="10" customFormat="1">
      <c r="B31" s="9"/>
      <c r="F31" s="147" t="s">
        <v>3</v>
      </c>
      <c r="G31" s="148"/>
      <c r="H31" s="149"/>
      <c r="I31" s="146" t="s">
        <v>4</v>
      </c>
      <c r="J31" s="146"/>
      <c r="K31" s="146"/>
      <c r="L31" s="146" t="s">
        <v>49</v>
      </c>
      <c r="M31" s="146"/>
      <c r="N31" s="146"/>
      <c r="O31" s="146" t="s">
        <v>48</v>
      </c>
      <c r="P31" s="146"/>
      <c r="Q31" s="146"/>
    </row>
    <row r="32" spans="2:17" s="10" customFormat="1">
      <c r="B32" s="9"/>
      <c r="F32" s="147" t="s">
        <v>6</v>
      </c>
      <c r="G32" s="148"/>
      <c r="H32" s="149"/>
      <c r="I32" s="150" t="s">
        <v>26</v>
      </c>
      <c r="J32" s="150"/>
      <c r="K32" s="150"/>
      <c r="L32" s="150" t="s">
        <v>26</v>
      </c>
      <c r="M32" s="150"/>
      <c r="N32" s="150"/>
      <c r="O32" s="150" t="s">
        <v>26</v>
      </c>
      <c r="P32" s="150"/>
      <c r="Q32" s="150"/>
    </row>
    <row r="33" spans="2:17" s="13" customFormat="1">
      <c r="B33" s="11"/>
      <c r="C33" s="151" t="s">
        <v>14</v>
      </c>
      <c r="D33" s="152"/>
      <c r="E33" s="28" t="s">
        <v>17</v>
      </c>
      <c r="F33" s="28" t="s">
        <v>8</v>
      </c>
      <c r="G33" s="28" t="s">
        <v>18</v>
      </c>
      <c r="H33" s="28" t="s">
        <v>19</v>
      </c>
      <c r="I33" s="28" t="s">
        <v>9</v>
      </c>
      <c r="J33" s="28" t="s">
        <v>10</v>
      </c>
      <c r="K33" s="28" t="s">
        <v>11</v>
      </c>
      <c r="L33" s="28" t="s">
        <v>9</v>
      </c>
      <c r="M33" s="28" t="s">
        <v>10</v>
      </c>
      <c r="N33" s="28" t="s">
        <v>11</v>
      </c>
      <c r="O33" s="28" t="s">
        <v>9</v>
      </c>
      <c r="P33" s="28" t="s">
        <v>10</v>
      </c>
      <c r="Q33" s="28" t="s">
        <v>11</v>
      </c>
    </row>
    <row r="34" spans="2:17" ht="33" customHeight="1">
      <c r="C34" s="134" t="s">
        <v>435</v>
      </c>
      <c r="D34" s="135"/>
      <c r="E34" s="14" t="s">
        <v>438</v>
      </c>
      <c r="F34" s="18">
        <v>63320</v>
      </c>
      <c r="G34" s="18">
        <v>42</v>
      </c>
      <c r="H34" s="18">
        <v>36261</v>
      </c>
      <c r="I34" s="18">
        <v>495.34</v>
      </c>
      <c r="J34" s="18">
        <v>395.22</v>
      </c>
      <c r="K34" s="18">
        <v>335.85</v>
      </c>
      <c r="L34" s="18" t="s">
        <v>311</v>
      </c>
      <c r="M34" s="18" t="s">
        <v>311</v>
      </c>
      <c r="N34" s="18" t="s">
        <v>311</v>
      </c>
      <c r="O34" s="18" t="s">
        <v>1608</v>
      </c>
      <c r="P34" s="18" t="s">
        <v>1608</v>
      </c>
      <c r="Q34" s="18" t="s">
        <v>1608</v>
      </c>
    </row>
    <row r="35" spans="2:17" ht="15.75">
      <c r="F35" s="6"/>
    </row>
    <row r="36" spans="2:17">
      <c r="C36" s="4" t="s">
        <v>2</v>
      </c>
      <c r="D36" s="5" t="s">
        <v>54</v>
      </c>
      <c r="E36" s="1"/>
    </row>
    <row r="37" spans="2:17" ht="15.75">
      <c r="C37" s="4" t="s">
        <v>5</v>
      </c>
      <c r="D37" s="16" t="s">
        <v>439</v>
      </c>
      <c r="E37" s="1"/>
    </row>
    <row r="38" spans="2:17" ht="15" customHeight="1">
      <c r="C38" s="4" t="s">
        <v>7</v>
      </c>
      <c r="D38" s="5">
        <v>125</v>
      </c>
      <c r="E38" s="1"/>
    </row>
    <row r="39" spans="2:17">
      <c r="C39" s="4" t="s">
        <v>12</v>
      </c>
      <c r="D39" s="5" t="s">
        <v>311</v>
      </c>
      <c r="E39" s="1"/>
    </row>
    <row r="40" spans="2:17">
      <c r="C40" s="4" t="s">
        <v>13</v>
      </c>
      <c r="D40" s="7" t="s">
        <v>699</v>
      </c>
      <c r="E40" s="1"/>
    </row>
    <row r="41" spans="2:17" ht="30">
      <c r="C41" s="8" t="s">
        <v>51</v>
      </c>
      <c r="D41" s="32">
        <v>3.8999999999999998E-3</v>
      </c>
      <c r="E41" s="1"/>
    </row>
    <row r="42" spans="2:17" ht="15.75" customHeight="1">
      <c r="C42" s="8" t="s">
        <v>52</v>
      </c>
      <c r="D42" s="18" t="s">
        <v>311</v>
      </c>
      <c r="E42" s="1"/>
    </row>
    <row r="43" spans="2:17" ht="20.100000000000001" customHeight="1">
      <c r="C43" s="51" t="s">
        <v>93</v>
      </c>
      <c r="D43" s="34"/>
      <c r="E43" s="1"/>
      <c r="G43" s="35"/>
    </row>
    <row r="44" spans="2:17" ht="20.100000000000001" customHeight="1">
      <c r="C44" s="42" t="s">
        <v>107</v>
      </c>
      <c r="D44" s="32"/>
      <c r="G44" s="35"/>
    </row>
    <row r="45" spans="2:17" s="10" customFormat="1">
      <c r="B45" s="9"/>
      <c r="F45" s="147" t="s">
        <v>3</v>
      </c>
      <c r="G45" s="148"/>
      <c r="H45" s="149"/>
      <c r="I45" s="146" t="s">
        <v>4</v>
      </c>
      <c r="J45" s="146"/>
      <c r="K45" s="146"/>
      <c r="L45" s="146" t="s">
        <v>49</v>
      </c>
      <c r="M45" s="146"/>
      <c r="N45" s="146"/>
      <c r="O45" s="146" t="s">
        <v>48</v>
      </c>
      <c r="P45" s="146"/>
      <c r="Q45" s="146"/>
    </row>
    <row r="46" spans="2:17" s="10" customFormat="1">
      <c r="B46" s="9"/>
      <c r="F46" s="147" t="s">
        <v>6</v>
      </c>
      <c r="G46" s="148"/>
      <c r="H46" s="149"/>
      <c r="I46" s="150" t="s">
        <v>26</v>
      </c>
      <c r="J46" s="150"/>
      <c r="K46" s="150"/>
      <c r="L46" s="150" t="s">
        <v>26</v>
      </c>
      <c r="M46" s="150"/>
      <c r="N46" s="150"/>
      <c r="O46" s="150" t="s">
        <v>26</v>
      </c>
      <c r="P46" s="150"/>
      <c r="Q46" s="150"/>
    </row>
    <row r="47" spans="2:17" s="13" customFormat="1">
      <c r="B47" s="11"/>
      <c r="C47" s="151" t="s">
        <v>14</v>
      </c>
      <c r="D47" s="152"/>
      <c r="E47" s="28" t="s">
        <v>17</v>
      </c>
      <c r="F47" s="28" t="s">
        <v>8</v>
      </c>
      <c r="G47" s="28" t="s">
        <v>18</v>
      </c>
      <c r="H47" s="28" t="s">
        <v>19</v>
      </c>
      <c r="I47" s="28" t="s">
        <v>9</v>
      </c>
      <c r="J47" s="28" t="s">
        <v>10</v>
      </c>
      <c r="K47" s="28" t="s">
        <v>11</v>
      </c>
      <c r="L47" s="28" t="s">
        <v>9</v>
      </c>
      <c r="M47" s="28" t="s">
        <v>10</v>
      </c>
      <c r="N47" s="28" t="s">
        <v>11</v>
      </c>
      <c r="O47" s="28" t="s">
        <v>9</v>
      </c>
      <c r="P47" s="28" t="s">
        <v>10</v>
      </c>
      <c r="Q47" s="28" t="s">
        <v>11</v>
      </c>
    </row>
    <row r="48" spans="2:17" ht="33" customHeight="1">
      <c r="C48" s="134" t="s">
        <v>436</v>
      </c>
      <c r="D48" s="135"/>
      <c r="E48" s="14" t="s">
        <v>439</v>
      </c>
      <c r="F48" s="18">
        <v>78120</v>
      </c>
      <c r="G48" s="18">
        <v>46</v>
      </c>
      <c r="H48" s="18">
        <v>42039</v>
      </c>
      <c r="I48" s="18">
        <v>517.46</v>
      </c>
      <c r="J48" s="18">
        <v>412.88</v>
      </c>
      <c r="K48" s="18">
        <v>350.86</v>
      </c>
      <c r="L48" s="18" t="s">
        <v>311</v>
      </c>
      <c r="M48" s="18" t="s">
        <v>311</v>
      </c>
      <c r="N48" s="18" t="s">
        <v>311</v>
      </c>
      <c r="O48" s="18" t="s">
        <v>1608</v>
      </c>
      <c r="P48" s="18" t="s">
        <v>1608</v>
      </c>
      <c r="Q48" s="18" t="s">
        <v>1608</v>
      </c>
    </row>
    <row r="49" spans="2:17" ht="15.75">
      <c r="F49" s="6"/>
    </row>
    <row r="50" spans="2:17">
      <c r="C50" s="4" t="s">
        <v>2</v>
      </c>
      <c r="D50" s="5" t="s">
        <v>54</v>
      </c>
      <c r="E50" s="1"/>
    </row>
    <row r="51" spans="2:17" ht="15.75">
      <c r="C51" s="4" t="s">
        <v>5</v>
      </c>
      <c r="D51" s="16" t="s">
        <v>440</v>
      </c>
      <c r="E51" s="1"/>
    </row>
    <row r="52" spans="2:17" ht="15" customHeight="1">
      <c r="C52" s="4" t="s">
        <v>7</v>
      </c>
      <c r="D52" s="5">
        <v>136</v>
      </c>
      <c r="E52" s="1"/>
    </row>
    <row r="53" spans="2:17">
      <c r="C53" s="4" t="s">
        <v>12</v>
      </c>
      <c r="D53" s="5" t="s">
        <v>311</v>
      </c>
      <c r="E53" s="1"/>
    </row>
    <row r="54" spans="2:17">
      <c r="C54" s="4" t="s">
        <v>13</v>
      </c>
      <c r="D54" s="7" t="s">
        <v>699</v>
      </c>
      <c r="E54" s="1"/>
    </row>
    <row r="55" spans="2:17" ht="30">
      <c r="C55" s="8" t="s">
        <v>51</v>
      </c>
      <c r="D55" s="32">
        <v>3.8999999999999998E-3</v>
      </c>
      <c r="E55" s="1"/>
    </row>
    <row r="56" spans="2:17" ht="15.75" customHeight="1">
      <c r="C56" s="8" t="s">
        <v>52</v>
      </c>
      <c r="D56" s="18" t="s">
        <v>311</v>
      </c>
      <c r="E56" s="1"/>
    </row>
    <row r="57" spans="2:17" ht="20.100000000000001" customHeight="1">
      <c r="C57" s="51" t="s">
        <v>93</v>
      </c>
      <c r="D57" s="34"/>
      <c r="E57" s="1"/>
      <c r="G57" s="35"/>
    </row>
    <row r="58" spans="2:17" ht="20.100000000000001" customHeight="1">
      <c r="C58" s="42" t="s">
        <v>107</v>
      </c>
      <c r="D58" s="32"/>
      <c r="G58" s="35"/>
    </row>
    <row r="59" spans="2:17" s="10" customFormat="1">
      <c r="B59" s="9"/>
      <c r="F59" s="147" t="s">
        <v>3</v>
      </c>
      <c r="G59" s="148"/>
      <c r="H59" s="149"/>
      <c r="I59" s="146" t="s">
        <v>4</v>
      </c>
      <c r="J59" s="146"/>
      <c r="K59" s="146"/>
      <c r="L59" s="146" t="s">
        <v>49</v>
      </c>
      <c r="M59" s="146"/>
      <c r="N59" s="146"/>
      <c r="O59" s="146" t="s">
        <v>48</v>
      </c>
      <c r="P59" s="146"/>
      <c r="Q59" s="146"/>
    </row>
    <row r="60" spans="2:17" s="10" customFormat="1">
      <c r="B60" s="9"/>
      <c r="F60" s="147" t="s">
        <v>6</v>
      </c>
      <c r="G60" s="148"/>
      <c r="H60" s="149"/>
      <c r="I60" s="150" t="s">
        <v>26</v>
      </c>
      <c r="J60" s="150"/>
      <c r="K60" s="150"/>
      <c r="L60" s="150" t="s">
        <v>26</v>
      </c>
      <c r="M60" s="150"/>
      <c r="N60" s="150"/>
      <c r="O60" s="150" t="s">
        <v>26</v>
      </c>
      <c r="P60" s="150"/>
      <c r="Q60" s="150"/>
    </row>
    <row r="61" spans="2:17" s="13" customFormat="1">
      <c r="B61" s="11"/>
      <c r="C61" s="151" t="s">
        <v>14</v>
      </c>
      <c r="D61" s="152"/>
      <c r="E61" s="28" t="s">
        <v>17</v>
      </c>
      <c r="F61" s="28" t="s">
        <v>8</v>
      </c>
      <c r="G61" s="28" t="s">
        <v>18</v>
      </c>
      <c r="H61" s="28" t="s">
        <v>19</v>
      </c>
      <c r="I61" s="28" t="s">
        <v>9</v>
      </c>
      <c r="J61" s="28" t="s">
        <v>10</v>
      </c>
      <c r="K61" s="28" t="s">
        <v>11</v>
      </c>
      <c r="L61" s="28" t="s">
        <v>9</v>
      </c>
      <c r="M61" s="28" t="s">
        <v>10</v>
      </c>
      <c r="N61" s="28" t="s">
        <v>11</v>
      </c>
      <c r="O61" s="28" t="s">
        <v>9</v>
      </c>
      <c r="P61" s="28" t="s">
        <v>10</v>
      </c>
      <c r="Q61" s="28" t="s">
        <v>11</v>
      </c>
    </row>
    <row r="62" spans="2:17" ht="33" customHeight="1">
      <c r="C62" s="134" t="s">
        <v>437</v>
      </c>
      <c r="D62" s="135"/>
      <c r="E62" s="14" t="s">
        <v>440</v>
      </c>
      <c r="F62" s="18">
        <v>96990</v>
      </c>
      <c r="G62" s="18">
        <v>36</v>
      </c>
      <c r="H62" s="18">
        <v>61455</v>
      </c>
      <c r="I62" s="18">
        <v>1582.23</v>
      </c>
      <c r="J62" s="18">
        <v>1262.44</v>
      </c>
      <c r="K62" s="18">
        <v>1072.82</v>
      </c>
      <c r="L62" s="18" t="s">
        <v>311</v>
      </c>
      <c r="M62" s="18" t="s">
        <v>311</v>
      </c>
      <c r="N62" s="18" t="s">
        <v>311</v>
      </c>
      <c r="O62" s="18"/>
      <c r="P62" s="18"/>
      <c r="Q62" s="18"/>
    </row>
    <row r="63" spans="2:17" ht="15.75">
      <c r="F63" s="6"/>
    </row>
    <row r="64" spans="2:17">
      <c r="B64" s="15"/>
      <c r="C64" s="156" t="s">
        <v>452</v>
      </c>
      <c r="D64" s="156"/>
      <c r="E64" s="156"/>
      <c r="F64" s="156"/>
      <c r="G64" s="156"/>
      <c r="H64" s="156"/>
      <c r="I64" s="156"/>
      <c r="J64" s="156"/>
      <c r="K64" s="156"/>
    </row>
    <row r="65" spans="3:17">
      <c r="C65" s="144" t="s">
        <v>456</v>
      </c>
      <c r="D65" s="145"/>
      <c r="E65" s="14"/>
      <c r="F65" s="18"/>
      <c r="G65" s="18"/>
      <c r="H65" s="18"/>
      <c r="I65" s="18"/>
      <c r="J65" s="18"/>
      <c r="K65" s="18"/>
      <c r="L65" s="18"/>
      <c r="M65" s="18"/>
      <c r="N65" s="18"/>
      <c r="O65" s="18"/>
      <c r="P65" s="18"/>
      <c r="Q65" s="18"/>
    </row>
    <row r="66" spans="3:17">
      <c r="C66" s="138" t="s">
        <v>453</v>
      </c>
      <c r="D66" s="139"/>
      <c r="E66" s="14" t="s">
        <v>458</v>
      </c>
      <c r="F66" s="18">
        <v>900</v>
      </c>
      <c r="G66" s="18">
        <v>11</v>
      </c>
      <c r="H66" s="18">
        <v>800</v>
      </c>
      <c r="I66" s="50">
        <v>26.43</v>
      </c>
      <c r="J66" s="50">
        <v>21.08</v>
      </c>
      <c r="K66" s="50">
        <v>17.91</v>
      </c>
      <c r="L66" s="18" t="s">
        <v>311</v>
      </c>
      <c r="M66" s="18" t="s">
        <v>311</v>
      </c>
      <c r="N66" s="18" t="s">
        <v>311</v>
      </c>
      <c r="O66" s="50"/>
      <c r="P66" s="50"/>
      <c r="Q66" s="50"/>
    </row>
    <row r="67" spans="3:17">
      <c r="C67" s="138" t="s">
        <v>454</v>
      </c>
      <c r="D67" s="139"/>
      <c r="E67" s="14" t="s">
        <v>459</v>
      </c>
      <c r="F67" s="18">
        <v>1999</v>
      </c>
      <c r="G67" s="18">
        <v>10</v>
      </c>
      <c r="H67" s="18">
        <v>1799</v>
      </c>
      <c r="I67" s="50">
        <v>80.42</v>
      </c>
      <c r="J67" s="50">
        <v>68.41</v>
      </c>
      <c r="K67" s="50">
        <v>61.29</v>
      </c>
      <c r="L67" s="18" t="s">
        <v>311</v>
      </c>
      <c r="M67" s="18" t="s">
        <v>311</v>
      </c>
      <c r="N67" s="18" t="s">
        <v>311</v>
      </c>
      <c r="O67" s="50"/>
      <c r="P67" s="50"/>
      <c r="Q67" s="50"/>
    </row>
    <row r="68" spans="3:17">
      <c r="C68" s="138" t="s">
        <v>1607</v>
      </c>
      <c r="D68" s="139"/>
      <c r="E68" s="14" t="s">
        <v>459</v>
      </c>
      <c r="F68" s="18">
        <v>20</v>
      </c>
      <c r="G68" s="18">
        <v>0</v>
      </c>
      <c r="H68" s="18">
        <v>20</v>
      </c>
      <c r="I68" s="50" t="s">
        <v>311</v>
      </c>
      <c r="J68" s="50" t="s">
        <v>311</v>
      </c>
      <c r="K68" s="50" t="s">
        <v>311</v>
      </c>
      <c r="L68" s="18" t="s">
        <v>311</v>
      </c>
      <c r="M68" s="18" t="s">
        <v>311</v>
      </c>
      <c r="N68" s="18" t="s">
        <v>311</v>
      </c>
      <c r="O68" s="50"/>
      <c r="P68" s="50"/>
      <c r="Q68" s="50"/>
    </row>
    <row r="69" spans="3:17">
      <c r="C69" s="154" t="s">
        <v>1606</v>
      </c>
      <c r="D69" s="155"/>
      <c r="E69" s="14" t="s">
        <v>1605</v>
      </c>
      <c r="F69" s="18">
        <v>11995</v>
      </c>
      <c r="G69" s="18">
        <v>25</v>
      </c>
      <c r="H69" s="18">
        <v>8995</v>
      </c>
      <c r="I69" s="50">
        <v>419.42</v>
      </c>
      <c r="J69" s="50">
        <v>360.12</v>
      </c>
      <c r="K69" s="50">
        <v>324.95</v>
      </c>
      <c r="L69" s="18" t="s">
        <v>311</v>
      </c>
      <c r="M69" s="18" t="s">
        <v>311</v>
      </c>
      <c r="N69" s="18" t="s">
        <v>311</v>
      </c>
      <c r="O69" s="50"/>
      <c r="P69" s="50"/>
      <c r="Q69" s="50"/>
    </row>
    <row r="70" spans="3:17">
      <c r="C70" s="154" t="s">
        <v>1604</v>
      </c>
      <c r="D70" s="155"/>
      <c r="E70" s="14" t="s">
        <v>1603</v>
      </c>
      <c r="F70" s="18">
        <v>2700</v>
      </c>
      <c r="G70" s="18">
        <v>7</v>
      </c>
      <c r="H70" s="18">
        <v>2500</v>
      </c>
      <c r="I70" s="50">
        <v>82.58</v>
      </c>
      <c r="J70" s="50">
        <v>65.89</v>
      </c>
      <c r="K70" s="50">
        <v>56</v>
      </c>
      <c r="L70" s="18" t="s">
        <v>311</v>
      </c>
      <c r="M70" s="18" t="s">
        <v>311</v>
      </c>
      <c r="N70" s="18" t="s">
        <v>311</v>
      </c>
      <c r="O70" s="50"/>
      <c r="P70" s="50"/>
      <c r="Q70" s="50"/>
    </row>
    <row r="71" spans="3:17">
      <c r="C71" s="138" t="s">
        <v>455</v>
      </c>
      <c r="D71" s="139"/>
      <c r="E71" s="14" t="s">
        <v>460</v>
      </c>
      <c r="F71" s="18">
        <v>350</v>
      </c>
      <c r="G71" s="18">
        <v>0</v>
      </c>
      <c r="H71" s="18">
        <v>350</v>
      </c>
      <c r="I71" s="50">
        <v>9.25</v>
      </c>
      <c r="J71" s="50">
        <v>7.38</v>
      </c>
      <c r="K71" s="50">
        <v>6.27</v>
      </c>
      <c r="L71" s="18" t="s">
        <v>311</v>
      </c>
      <c r="M71" s="18" t="s">
        <v>311</v>
      </c>
      <c r="N71" s="18" t="s">
        <v>311</v>
      </c>
      <c r="O71" s="50"/>
      <c r="P71" s="50"/>
      <c r="Q71" s="50"/>
    </row>
    <row r="72" spans="3:17">
      <c r="C72" s="154" t="s">
        <v>488</v>
      </c>
      <c r="D72" s="155"/>
      <c r="E72" s="14" t="s">
        <v>489</v>
      </c>
      <c r="F72" s="18">
        <v>5995</v>
      </c>
      <c r="G72" s="18">
        <v>16</v>
      </c>
      <c r="H72" s="18">
        <v>4995</v>
      </c>
      <c r="I72" s="18">
        <v>168.7</v>
      </c>
      <c r="J72" s="18">
        <v>147.33000000000001</v>
      </c>
      <c r="K72" s="18">
        <v>134.66</v>
      </c>
      <c r="L72" s="18" t="s">
        <v>311</v>
      </c>
      <c r="M72" s="18" t="s">
        <v>311</v>
      </c>
      <c r="N72" s="18" t="s">
        <v>311</v>
      </c>
      <c r="O72" s="18"/>
      <c r="P72" s="18"/>
      <c r="Q72" s="18"/>
    </row>
    <row r="73" spans="3:17">
      <c r="C73" s="138" t="s">
        <v>457</v>
      </c>
      <c r="D73" s="139"/>
      <c r="E73" s="14" t="s">
        <v>461</v>
      </c>
      <c r="F73" s="18">
        <v>8995</v>
      </c>
      <c r="G73" s="18">
        <v>16</v>
      </c>
      <c r="H73" s="18">
        <v>7495</v>
      </c>
      <c r="I73" s="50">
        <v>265.81</v>
      </c>
      <c r="J73" s="50">
        <v>228.01</v>
      </c>
      <c r="K73" s="50">
        <v>205.59</v>
      </c>
      <c r="L73" s="18" t="s">
        <v>311</v>
      </c>
      <c r="M73" s="18" t="s">
        <v>311</v>
      </c>
      <c r="N73" s="18" t="s">
        <v>311</v>
      </c>
      <c r="O73" s="50"/>
      <c r="P73" s="50"/>
      <c r="Q73" s="50"/>
    </row>
    <row r="74" spans="3:17">
      <c r="C74" s="144" t="s">
        <v>67</v>
      </c>
      <c r="D74" s="145"/>
      <c r="E74" s="14"/>
      <c r="F74" s="18"/>
      <c r="G74" s="18"/>
      <c r="H74" s="18"/>
      <c r="I74" s="18"/>
      <c r="J74" s="18"/>
      <c r="K74" s="18"/>
      <c r="L74" s="18"/>
      <c r="M74" s="18"/>
      <c r="N74" s="18"/>
      <c r="O74" s="18"/>
      <c r="P74" s="18"/>
      <c r="Q74" s="18"/>
    </row>
    <row r="75" spans="3:17">
      <c r="C75" s="138" t="s">
        <v>462</v>
      </c>
      <c r="D75" s="139"/>
      <c r="E75" s="14" t="s">
        <v>466</v>
      </c>
      <c r="F75" s="18">
        <v>13000</v>
      </c>
      <c r="G75" s="18">
        <v>9</v>
      </c>
      <c r="H75" s="18">
        <v>11750</v>
      </c>
      <c r="I75" s="50">
        <v>344.99</v>
      </c>
      <c r="J75" s="50">
        <v>275.26</v>
      </c>
      <c r="K75" s="50">
        <v>233.92</v>
      </c>
      <c r="L75" s="18" t="s">
        <v>311</v>
      </c>
      <c r="M75" s="18" t="s">
        <v>311</v>
      </c>
      <c r="N75" s="18" t="s">
        <v>311</v>
      </c>
      <c r="O75" s="50"/>
      <c r="P75" s="50"/>
      <c r="Q75" s="50"/>
    </row>
    <row r="76" spans="3:17">
      <c r="C76" s="138" t="s">
        <v>463</v>
      </c>
      <c r="D76" s="139"/>
      <c r="E76" s="14" t="s">
        <v>467</v>
      </c>
      <c r="F76" s="18">
        <v>12400</v>
      </c>
      <c r="G76" s="18">
        <v>28</v>
      </c>
      <c r="H76" s="18">
        <v>8900</v>
      </c>
      <c r="I76" s="50">
        <v>229.02</v>
      </c>
      <c r="J76" s="50">
        <v>182.72</v>
      </c>
      <c r="K76" s="50">
        <v>155.28</v>
      </c>
      <c r="L76" s="18" t="s">
        <v>311</v>
      </c>
      <c r="M76" s="18" t="s">
        <v>311</v>
      </c>
      <c r="N76" s="18" t="s">
        <v>311</v>
      </c>
      <c r="O76" s="50"/>
      <c r="P76" s="50"/>
      <c r="Q76" s="50"/>
    </row>
    <row r="77" spans="3:17">
      <c r="C77" s="138" t="s">
        <v>464</v>
      </c>
      <c r="D77" s="139"/>
      <c r="E77" s="14" t="s">
        <v>468</v>
      </c>
      <c r="F77" s="18">
        <v>7150</v>
      </c>
      <c r="G77" s="18">
        <v>13</v>
      </c>
      <c r="H77" s="18">
        <v>6150</v>
      </c>
      <c r="I77" s="50">
        <v>164.01</v>
      </c>
      <c r="J77" s="50">
        <v>130.87</v>
      </c>
      <c r="K77" s="50">
        <v>111.22</v>
      </c>
      <c r="L77" s="18" t="s">
        <v>311</v>
      </c>
      <c r="M77" s="18" t="s">
        <v>311</v>
      </c>
      <c r="N77" s="18" t="s">
        <v>311</v>
      </c>
      <c r="O77" s="50"/>
      <c r="P77" s="50"/>
      <c r="Q77" s="50"/>
    </row>
    <row r="78" spans="3:17">
      <c r="C78" s="138" t="s">
        <v>465</v>
      </c>
      <c r="D78" s="139"/>
      <c r="E78" s="14" t="s">
        <v>469</v>
      </c>
      <c r="F78" s="18">
        <v>13900</v>
      </c>
      <c r="G78" s="18">
        <v>22</v>
      </c>
      <c r="H78" s="18">
        <v>10800</v>
      </c>
      <c r="I78" s="50">
        <v>356</v>
      </c>
      <c r="J78" s="50">
        <v>284.05</v>
      </c>
      <c r="K78" s="50">
        <v>241.38</v>
      </c>
      <c r="L78" s="18" t="s">
        <v>311</v>
      </c>
      <c r="M78" s="18" t="s">
        <v>311</v>
      </c>
      <c r="N78" s="18" t="s">
        <v>311</v>
      </c>
      <c r="O78" s="50"/>
      <c r="P78" s="50"/>
      <c r="Q78" s="50"/>
    </row>
    <row r="79" spans="3:17">
      <c r="C79" s="144" t="s">
        <v>70</v>
      </c>
      <c r="D79" s="145"/>
      <c r="E79" s="14"/>
      <c r="F79" s="18"/>
      <c r="G79" s="18"/>
      <c r="H79" s="18"/>
      <c r="I79" s="18"/>
      <c r="J79" s="18"/>
      <c r="K79" s="18"/>
      <c r="L79" s="18"/>
      <c r="M79" s="18"/>
      <c r="N79" s="18"/>
      <c r="O79" s="18"/>
      <c r="P79" s="18"/>
      <c r="Q79" s="18"/>
    </row>
    <row r="80" spans="3:17">
      <c r="C80" s="138" t="s">
        <v>470</v>
      </c>
      <c r="D80" s="139"/>
      <c r="E80" s="14" t="s">
        <v>487</v>
      </c>
      <c r="F80" s="18">
        <v>429</v>
      </c>
      <c r="G80" s="18">
        <v>9</v>
      </c>
      <c r="H80" s="18">
        <v>390</v>
      </c>
      <c r="I80" s="50">
        <v>14.31</v>
      </c>
      <c r="J80" s="50">
        <v>11.41</v>
      </c>
      <c r="K80" s="50">
        <v>9.6999999999999993</v>
      </c>
      <c r="L80" s="18" t="s">
        <v>311</v>
      </c>
      <c r="M80" s="18" t="s">
        <v>311</v>
      </c>
      <c r="N80" s="18" t="s">
        <v>311</v>
      </c>
      <c r="O80" s="50"/>
      <c r="P80" s="50"/>
      <c r="Q80" s="50"/>
    </row>
    <row r="81" spans="3:17">
      <c r="C81" s="138" t="s">
        <v>155</v>
      </c>
      <c r="D81" s="139"/>
      <c r="E81" s="14" t="s">
        <v>156</v>
      </c>
      <c r="F81" s="18">
        <v>99</v>
      </c>
      <c r="G81" s="18">
        <v>0</v>
      </c>
      <c r="H81" s="18">
        <v>99</v>
      </c>
      <c r="I81" s="50">
        <v>3.63</v>
      </c>
      <c r="J81" s="50">
        <v>2.91</v>
      </c>
      <c r="K81" s="50">
        <v>2.46</v>
      </c>
      <c r="L81" s="18" t="s">
        <v>311</v>
      </c>
      <c r="M81" s="18" t="s">
        <v>311</v>
      </c>
      <c r="N81" s="18" t="s">
        <v>311</v>
      </c>
      <c r="O81" s="50"/>
      <c r="P81" s="50"/>
      <c r="Q81" s="50"/>
    </row>
    <row r="82" spans="3:17">
      <c r="C82" s="138" t="s">
        <v>75</v>
      </c>
      <c r="D82" s="139"/>
      <c r="E82" s="14" t="s">
        <v>132</v>
      </c>
      <c r="F82" s="18">
        <v>299</v>
      </c>
      <c r="G82" s="18">
        <v>16</v>
      </c>
      <c r="H82" s="18">
        <v>249</v>
      </c>
      <c r="I82" s="50">
        <v>9.14</v>
      </c>
      <c r="J82" s="50">
        <v>7.3</v>
      </c>
      <c r="K82" s="50">
        <v>6.2</v>
      </c>
      <c r="L82" s="18" t="s">
        <v>311</v>
      </c>
      <c r="M82" s="18" t="s">
        <v>311</v>
      </c>
      <c r="N82" s="18" t="s">
        <v>311</v>
      </c>
      <c r="O82" s="50"/>
      <c r="P82" s="50"/>
      <c r="Q82" s="50"/>
    </row>
    <row r="83" spans="3:17">
      <c r="C83" s="138" t="s">
        <v>471</v>
      </c>
      <c r="D83" s="139"/>
      <c r="E83" s="14" t="s">
        <v>486</v>
      </c>
      <c r="F83" s="18">
        <v>2239</v>
      </c>
      <c r="G83" s="18">
        <v>4</v>
      </c>
      <c r="H83" s="18">
        <v>2129</v>
      </c>
      <c r="I83" s="50">
        <v>70.33</v>
      </c>
      <c r="J83" s="50">
        <v>56.1</v>
      </c>
      <c r="K83" s="50">
        <v>47.68</v>
      </c>
      <c r="L83" s="18" t="s">
        <v>311</v>
      </c>
      <c r="M83" s="18" t="s">
        <v>311</v>
      </c>
      <c r="N83" s="18" t="s">
        <v>311</v>
      </c>
      <c r="O83" s="50"/>
      <c r="P83" s="50"/>
      <c r="Q83" s="50"/>
    </row>
    <row r="84" spans="3:17">
      <c r="C84" s="138" t="s">
        <v>234</v>
      </c>
      <c r="D84" s="139"/>
      <c r="E84" s="14" t="s">
        <v>240</v>
      </c>
      <c r="F84" s="18">
        <v>250</v>
      </c>
      <c r="G84" s="18">
        <v>0</v>
      </c>
      <c r="H84" s="18">
        <v>250</v>
      </c>
      <c r="I84" s="50">
        <v>9.18</v>
      </c>
      <c r="J84" s="50">
        <v>7.32</v>
      </c>
      <c r="K84" s="50">
        <v>6.23</v>
      </c>
      <c r="L84" s="18" t="s">
        <v>311</v>
      </c>
      <c r="M84" s="18" t="s">
        <v>311</v>
      </c>
      <c r="N84" s="18" t="s">
        <v>311</v>
      </c>
      <c r="O84" s="50"/>
      <c r="P84" s="50"/>
      <c r="Q84" s="50"/>
    </row>
    <row r="85" spans="3:17">
      <c r="C85" s="138" t="s">
        <v>235</v>
      </c>
      <c r="D85" s="139"/>
      <c r="E85" s="14" t="s">
        <v>239</v>
      </c>
      <c r="F85" s="18">
        <v>250</v>
      </c>
      <c r="G85" s="18">
        <v>0</v>
      </c>
      <c r="H85" s="18">
        <v>250</v>
      </c>
      <c r="I85" s="50">
        <v>9.18</v>
      </c>
      <c r="J85" s="50">
        <v>7.32</v>
      </c>
      <c r="K85" s="50">
        <v>6.23</v>
      </c>
      <c r="L85" s="18" t="s">
        <v>311</v>
      </c>
      <c r="M85" s="18" t="s">
        <v>311</v>
      </c>
      <c r="N85" s="18" t="s">
        <v>311</v>
      </c>
      <c r="O85" s="50"/>
      <c r="P85" s="50"/>
      <c r="Q85" s="50"/>
    </row>
    <row r="86" spans="3:17">
      <c r="C86" s="138" t="s">
        <v>236</v>
      </c>
      <c r="D86" s="139"/>
      <c r="E86" s="14" t="s">
        <v>241</v>
      </c>
      <c r="F86" s="18">
        <v>150</v>
      </c>
      <c r="G86" s="18">
        <v>0</v>
      </c>
      <c r="H86" s="18">
        <v>150</v>
      </c>
      <c r="I86" s="50">
        <v>4.41</v>
      </c>
      <c r="J86" s="50">
        <v>3.51</v>
      </c>
      <c r="K86" s="50">
        <v>2.99</v>
      </c>
      <c r="L86" s="18" t="s">
        <v>311</v>
      </c>
      <c r="M86" s="18" t="s">
        <v>311</v>
      </c>
      <c r="N86" s="18" t="s">
        <v>311</v>
      </c>
      <c r="O86" s="50"/>
      <c r="P86" s="50"/>
      <c r="Q86" s="50"/>
    </row>
    <row r="87" spans="3:17">
      <c r="C87" s="138" t="s">
        <v>259</v>
      </c>
      <c r="D87" s="139"/>
      <c r="E87" s="14" t="s">
        <v>279</v>
      </c>
      <c r="F87" s="18">
        <v>13900</v>
      </c>
      <c r="G87" s="18">
        <v>21</v>
      </c>
      <c r="H87" s="18">
        <v>10900</v>
      </c>
      <c r="I87" s="50">
        <v>478.79</v>
      </c>
      <c r="J87" s="50">
        <v>397.94</v>
      </c>
      <c r="K87" s="50">
        <v>350</v>
      </c>
      <c r="L87" s="18" t="s">
        <v>311</v>
      </c>
      <c r="M87" s="18" t="s">
        <v>311</v>
      </c>
      <c r="N87" s="18" t="s">
        <v>311</v>
      </c>
      <c r="O87" s="50"/>
      <c r="P87" s="50"/>
      <c r="Q87" s="50"/>
    </row>
    <row r="88" spans="3:17">
      <c r="C88" s="138" t="s">
        <v>472</v>
      </c>
      <c r="D88" s="139"/>
      <c r="E88" s="14" t="s">
        <v>485</v>
      </c>
      <c r="F88" s="18">
        <v>2685</v>
      </c>
      <c r="G88" s="18">
        <v>0</v>
      </c>
      <c r="H88" s="18">
        <v>2685</v>
      </c>
      <c r="I88" s="50">
        <v>88.45</v>
      </c>
      <c r="J88" s="50">
        <v>70.569999999999993</v>
      </c>
      <c r="K88" s="50">
        <v>59.98</v>
      </c>
      <c r="L88" s="18" t="s">
        <v>311</v>
      </c>
      <c r="M88" s="18" t="s">
        <v>311</v>
      </c>
      <c r="N88" s="18" t="s">
        <v>311</v>
      </c>
      <c r="O88" s="50"/>
      <c r="P88" s="50"/>
      <c r="Q88" s="50"/>
    </row>
    <row r="89" spans="3:17">
      <c r="C89" s="138" t="s">
        <v>248</v>
      </c>
      <c r="D89" s="139"/>
      <c r="E89" s="14" t="s">
        <v>286</v>
      </c>
      <c r="F89" s="18">
        <v>995</v>
      </c>
      <c r="G89" s="18">
        <v>0</v>
      </c>
      <c r="H89" s="18">
        <v>995</v>
      </c>
      <c r="I89" s="50">
        <v>36.520000000000003</v>
      </c>
      <c r="J89" s="50">
        <v>29.14</v>
      </c>
      <c r="K89" s="50">
        <v>24.76</v>
      </c>
      <c r="L89" s="18" t="s">
        <v>311</v>
      </c>
      <c r="M89" s="18" t="s">
        <v>311</v>
      </c>
      <c r="N89" s="18" t="s">
        <v>311</v>
      </c>
      <c r="O89" s="50"/>
      <c r="P89" s="50"/>
      <c r="Q89" s="50"/>
    </row>
    <row r="90" spans="3:17">
      <c r="C90" s="138" t="s">
        <v>250</v>
      </c>
      <c r="D90" s="139"/>
      <c r="E90" s="14" t="s">
        <v>288</v>
      </c>
      <c r="F90" s="18">
        <v>3495</v>
      </c>
      <c r="G90" s="18">
        <v>0</v>
      </c>
      <c r="H90" s="18">
        <v>3495</v>
      </c>
      <c r="I90" s="50">
        <v>138.19</v>
      </c>
      <c r="J90" s="50">
        <v>118.74</v>
      </c>
      <c r="K90" s="50">
        <v>107.22</v>
      </c>
      <c r="L90" s="18" t="s">
        <v>311</v>
      </c>
      <c r="M90" s="18" t="s">
        <v>311</v>
      </c>
      <c r="N90" s="18" t="s">
        <v>311</v>
      </c>
      <c r="O90" s="50"/>
      <c r="P90" s="50"/>
      <c r="Q90" s="50"/>
    </row>
    <row r="91" spans="3:17">
      <c r="C91" s="138" t="s">
        <v>473</v>
      </c>
      <c r="D91" s="139"/>
      <c r="E91" s="14" t="s">
        <v>484</v>
      </c>
      <c r="F91" s="18">
        <v>2850</v>
      </c>
      <c r="G91" s="18">
        <v>0</v>
      </c>
      <c r="H91" s="18">
        <v>2850</v>
      </c>
      <c r="I91" s="50">
        <v>75.31</v>
      </c>
      <c r="J91" s="50">
        <v>60.09</v>
      </c>
      <c r="K91" s="50">
        <v>51.06</v>
      </c>
      <c r="L91" s="18" t="s">
        <v>311</v>
      </c>
      <c r="M91" s="18" t="s">
        <v>311</v>
      </c>
      <c r="N91" s="18" t="s">
        <v>311</v>
      </c>
      <c r="O91" s="50"/>
      <c r="P91" s="50"/>
      <c r="Q91" s="50"/>
    </row>
    <row r="92" spans="3:17">
      <c r="C92" s="138" t="s">
        <v>474</v>
      </c>
      <c r="D92" s="139"/>
      <c r="E92" s="14" t="s">
        <v>483</v>
      </c>
      <c r="F92" s="18">
        <v>30000</v>
      </c>
      <c r="G92" s="18">
        <v>25</v>
      </c>
      <c r="H92" s="18">
        <v>22500</v>
      </c>
      <c r="I92" s="50">
        <v>668.88</v>
      </c>
      <c r="J92" s="50">
        <v>533.67999999999995</v>
      </c>
      <c r="K92" s="50">
        <v>453.54</v>
      </c>
      <c r="L92" s="18" t="s">
        <v>311</v>
      </c>
      <c r="M92" s="18" t="s">
        <v>311</v>
      </c>
      <c r="N92" s="18" t="s">
        <v>311</v>
      </c>
      <c r="O92" s="50"/>
      <c r="P92" s="50"/>
      <c r="Q92" s="50"/>
    </row>
    <row r="93" spans="3:17">
      <c r="C93" s="138" t="s">
        <v>258</v>
      </c>
      <c r="D93" s="139"/>
      <c r="E93" s="14" t="s">
        <v>276</v>
      </c>
      <c r="F93" s="18">
        <v>15000</v>
      </c>
      <c r="G93" s="18">
        <v>30</v>
      </c>
      <c r="H93" s="18">
        <v>10500</v>
      </c>
      <c r="I93" s="50">
        <v>308.29000000000002</v>
      </c>
      <c r="J93" s="50">
        <v>245.98</v>
      </c>
      <c r="K93" s="50">
        <v>209.03</v>
      </c>
      <c r="L93" s="18" t="s">
        <v>311</v>
      </c>
      <c r="M93" s="18" t="s">
        <v>311</v>
      </c>
      <c r="N93" s="18" t="s">
        <v>311</v>
      </c>
      <c r="O93" s="50"/>
      <c r="P93" s="50"/>
      <c r="Q93" s="50"/>
    </row>
    <row r="94" spans="3:17">
      <c r="C94" s="138" t="s">
        <v>475</v>
      </c>
      <c r="D94" s="139"/>
      <c r="E94" s="14" t="s">
        <v>482</v>
      </c>
      <c r="F94" s="18">
        <v>13000</v>
      </c>
      <c r="G94" s="18">
        <v>9</v>
      </c>
      <c r="H94" s="18">
        <v>11750</v>
      </c>
      <c r="I94" s="50">
        <v>344.99</v>
      </c>
      <c r="J94" s="50">
        <v>275.26</v>
      </c>
      <c r="K94" s="50">
        <v>233.92</v>
      </c>
      <c r="L94" s="18" t="s">
        <v>311</v>
      </c>
      <c r="M94" s="18" t="s">
        <v>311</v>
      </c>
      <c r="N94" s="18" t="s">
        <v>311</v>
      </c>
      <c r="O94" s="50"/>
      <c r="P94" s="50"/>
      <c r="Q94" s="50"/>
    </row>
    <row r="95" spans="3:17">
      <c r="C95" s="138" t="s">
        <v>476</v>
      </c>
      <c r="D95" s="139"/>
      <c r="E95" s="14" t="s">
        <v>481</v>
      </c>
      <c r="F95" s="18">
        <v>299</v>
      </c>
      <c r="G95" s="18">
        <v>0</v>
      </c>
      <c r="H95" s="18">
        <v>299</v>
      </c>
      <c r="I95" s="50">
        <v>7.89</v>
      </c>
      <c r="J95" s="50">
        <v>6.3</v>
      </c>
      <c r="K95" s="50">
        <v>5.34</v>
      </c>
      <c r="L95" s="18" t="s">
        <v>311</v>
      </c>
      <c r="M95" s="18" t="s">
        <v>311</v>
      </c>
      <c r="N95" s="18" t="s">
        <v>311</v>
      </c>
      <c r="O95" s="50"/>
      <c r="P95" s="50"/>
      <c r="Q95" s="50"/>
    </row>
    <row r="96" spans="3:17">
      <c r="C96" s="138" t="s">
        <v>385</v>
      </c>
      <c r="D96" s="139"/>
      <c r="E96" s="14" t="s">
        <v>392</v>
      </c>
      <c r="F96" s="18">
        <v>15000</v>
      </c>
      <c r="G96" s="18">
        <v>20</v>
      </c>
      <c r="H96" s="18">
        <v>12000</v>
      </c>
      <c r="I96" s="50">
        <v>521.13</v>
      </c>
      <c r="J96" s="50">
        <v>442.32</v>
      </c>
      <c r="K96" s="50">
        <v>395.61</v>
      </c>
      <c r="L96" s="18" t="s">
        <v>311</v>
      </c>
      <c r="M96" s="18" t="s">
        <v>311</v>
      </c>
      <c r="N96" s="18" t="s">
        <v>311</v>
      </c>
      <c r="O96" s="50"/>
      <c r="P96" s="50"/>
      <c r="Q96" s="50"/>
    </row>
    <row r="97" spans="3:17">
      <c r="C97" s="116" t="s">
        <v>1697</v>
      </c>
      <c r="D97" s="117"/>
      <c r="E97" s="14" t="s">
        <v>277</v>
      </c>
      <c r="F97" s="18">
        <v>399</v>
      </c>
      <c r="G97" s="18">
        <v>25</v>
      </c>
      <c r="H97" s="18">
        <v>299</v>
      </c>
      <c r="I97" s="50">
        <v>10.97</v>
      </c>
      <c r="J97" s="50">
        <v>8.76</v>
      </c>
      <c r="K97" s="50">
        <v>7.43</v>
      </c>
      <c r="L97" s="18"/>
      <c r="M97" s="18"/>
      <c r="N97" s="18"/>
      <c r="O97" s="50"/>
      <c r="P97" s="50"/>
      <c r="Q97" s="50"/>
    </row>
    <row r="98" spans="3:17">
      <c r="C98" s="138" t="s">
        <v>477</v>
      </c>
      <c r="D98" s="139"/>
      <c r="E98" s="14" t="s">
        <v>480</v>
      </c>
      <c r="F98" s="18">
        <v>150</v>
      </c>
      <c r="G98" s="18">
        <v>0</v>
      </c>
      <c r="H98" s="18">
        <v>150</v>
      </c>
      <c r="I98" s="50">
        <v>5.51</v>
      </c>
      <c r="J98" s="50">
        <v>4.4000000000000004</v>
      </c>
      <c r="K98" s="50">
        <v>3.74</v>
      </c>
      <c r="L98" s="18" t="s">
        <v>311</v>
      </c>
      <c r="M98" s="18" t="s">
        <v>311</v>
      </c>
      <c r="N98" s="18" t="s">
        <v>311</v>
      </c>
      <c r="O98" s="50"/>
      <c r="P98" s="50"/>
      <c r="Q98" s="50"/>
    </row>
    <row r="99" spans="3:17">
      <c r="C99" s="138" t="s">
        <v>261</v>
      </c>
      <c r="D99" s="139"/>
      <c r="E99" s="14" t="s">
        <v>268</v>
      </c>
      <c r="F99" s="18">
        <v>5700</v>
      </c>
      <c r="G99" s="18">
        <v>28</v>
      </c>
      <c r="H99" s="18">
        <v>4100</v>
      </c>
      <c r="I99" s="50">
        <v>90.29</v>
      </c>
      <c r="J99" s="50">
        <v>72.03</v>
      </c>
      <c r="K99" s="50">
        <v>61.22</v>
      </c>
      <c r="L99" s="18" t="s">
        <v>311</v>
      </c>
      <c r="M99" s="18" t="s">
        <v>311</v>
      </c>
      <c r="N99" s="18" t="s">
        <v>311</v>
      </c>
      <c r="O99" s="50"/>
      <c r="P99" s="50"/>
      <c r="Q99" s="50"/>
    </row>
    <row r="100" spans="3:17">
      <c r="C100" s="138" t="s">
        <v>262</v>
      </c>
      <c r="D100" s="139"/>
      <c r="E100" s="14" t="s">
        <v>296</v>
      </c>
      <c r="F100" s="18">
        <v>5000</v>
      </c>
      <c r="G100" s="18">
        <v>50</v>
      </c>
      <c r="H100" s="18">
        <v>2500</v>
      </c>
      <c r="I100" s="50">
        <v>136.41</v>
      </c>
      <c r="J100" s="50">
        <v>121.57</v>
      </c>
      <c r="K100" s="50">
        <v>112.77</v>
      </c>
      <c r="L100" s="18" t="s">
        <v>311</v>
      </c>
      <c r="M100" s="18" t="s">
        <v>311</v>
      </c>
      <c r="N100" s="18" t="s">
        <v>311</v>
      </c>
      <c r="O100" s="50"/>
      <c r="P100" s="50"/>
      <c r="Q100" s="50"/>
    </row>
    <row r="101" spans="3:17">
      <c r="C101" s="138" t="s">
        <v>478</v>
      </c>
      <c r="D101" s="139"/>
      <c r="E101" s="14" t="s">
        <v>479</v>
      </c>
      <c r="F101" s="18">
        <v>995</v>
      </c>
      <c r="G101" s="18">
        <v>0</v>
      </c>
      <c r="H101" s="18">
        <v>995</v>
      </c>
      <c r="I101" s="50">
        <v>26.27</v>
      </c>
      <c r="J101" s="50">
        <v>20.97</v>
      </c>
      <c r="K101" s="50">
        <v>17.82</v>
      </c>
      <c r="L101" s="18" t="s">
        <v>311</v>
      </c>
      <c r="M101" s="18" t="s">
        <v>311</v>
      </c>
      <c r="N101" s="18" t="s">
        <v>311</v>
      </c>
      <c r="O101" s="50"/>
      <c r="P101" s="50"/>
      <c r="Q101" s="50"/>
    </row>
    <row r="102" spans="3:17">
      <c r="C102" s="140" t="s">
        <v>21</v>
      </c>
      <c r="D102" s="140"/>
      <c r="E102" s="140"/>
      <c r="F102" s="140"/>
      <c r="G102" s="140"/>
      <c r="H102" s="140"/>
      <c r="I102" s="140"/>
      <c r="J102" s="140"/>
      <c r="K102" s="140"/>
    </row>
    <row r="103" spans="3:17">
      <c r="C103" s="138"/>
      <c r="D103" s="139"/>
      <c r="E103" s="14"/>
      <c r="F103" s="18"/>
      <c r="G103" s="18"/>
      <c r="H103" s="18"/>
      <c r="I103" s="18"/>
      <c r="J103" s="18"/>
      <c r="K103" s="18"/>
      <c r="L103" s="18"/>
      <c r="M103" s="18"/>
      <c r="N103" s="18"/>
      <c r="O103" s="18"/>
      <c r="P103" s="18"/>
      <c r="Q103" s="18"/>
    </row>
    <row r="104" spans="3:17">
      <c r="C104" s="140" t="s">
        <v>23</v>
      </c>
      <c r="D104" s="140"/>
      <c r="E104" s="140"/>
      <c r="F104" s="140"/>
      <c r="G104" s="140"/>
      <c r="H104" s="140"/>
      <c r="I104" s="140"/>
      <c r="J104" s="140"/>
      <c r="K104" s="140"/>
    </row>
    <row r="105" spans="3:17">
      <c r="C105" s="138"/>
      <c r="D105" s="139"/>
      <c r="E105" s="14"/>
      <c r="F105" s="18"/>
      <c r="G105" s="18"/>
      <c r="H105" s="18"/>
      <c r="I105" s="18"/>
      <c r="J105" s="18"/>
      <c r="K105" s="18"/>
      <c r="L105" s="18"/>
      <c r="M105" s="18"/>
      <c r="N105" s="18"/>
      <c r="O105" s="18"/>
      <c r="P105" s="18"/>
      <c r="Q105" s="18"/>
    </row>
    <row r="106" spans="3:17" ht="15" customHeight="1">
      <c r="C106" s="140" t="s">
        <v>22</v>
      </c>
      <c r="D106" s="140"/>
      <c r="E106" s="140"/>
      <c r="F106" s="140"/>
      <c r="G106" s="140"/>
      <c r="H106" s="140"/>
      <c r="I106" s="140"/>
      <c r="J106" s="140"/>
      <c r="K106" s="140"/>
    </row>
    <row r="107" spans="3:17" ht="15" customHeight="1">
      <c r="C107" s="138"/>
      <c r="D107" s="139"/>
      <c r="E107" s="14"/>
      <c r="F107" s="18"/>
      <c r="G107" s="18"/>
      <c r="H107" s="18"/>
      <c r="I107" s="18"/>
      <c r="J107" s="18"/>
      <c r="K107" s="18"/>
      <c r="L107" s="18"/>
      <c r="M107" s="18"/>
      <c r="N107" s="18"/>
      <c r="O107" s="18"/>
      <c r="P107" s="18"/>
      <c r="Q107" s="18"/>
    </row>
    <row r="108" spans="3:17" ht="15" customHeight="1">
      <c r="C108" s="140" t="s">
        <v>34</v>
      </c>
      <c r="D108" s="140"/>
      <c r="E108" s="140"/>
      <c r="F108" s="140"/>
      <c r="G108" s="140"/>
      <c r="H108" s="140"/>
      <c r="I108" s="140"/>
      <c r="J108" s="140"/>
      <c r="K108" s="137"/>
    </row>
    <row r="109" spans="3:17" ht="15" customHeight="1">
      <c r="C109" s="138" t="s">
        <v>451</v>
      </c>
      <c r="D109" s="139"/>
      <c r="E109" s="14"/>
      <c r="F109" s="18"/>
      <c r="G109" s="18"/>
      <c r="H109" s="18"/>
      <c r="I109" s="18"/>
      <c r="J109" s="18"/>
      <c r="K109" s="18"/>
      <c r="L109" s="18"/>
      <c r="M109" s="18"/>
      <c r="N109" s="18"/>
      <c r="O109" s="18"/>
      <c r="P109" s="18"/>
      <c r="Q109" s="18"/>
    </row>
    <row r="110" spans="3:17">
      <c r="C110" s="3" t="s">
        <v>39</v>
      </c>
      <c r="F110" s="19"/>
      <c r="G110" s="19"/>
      <c r="H110" s="19"/>
      <c r="I110" s="19"/>
      <c r="J110" s="19"/>
      <c r="K110" s="19"/>
    </row>
    <row r="111" spans="3:17">
      <c r="C111" s="142" t="s">
        <v>29</v>
      </c>
      <c r="D111" s="143"/>
      <c r="E111" s="26" t="s">
        <v>311</v>
      </c>
      <c r="F111" s="20" t="s">
        <v>119</v>
      </c>
      <c r="G111" s="21">
        <v>0</v>
      </c>
      <c r="H111" s="21" t="s">
        <v>119</v>
      </c>
      <c r="I111" s="18"/>
      <c r="J111" s="18"/>
      <c r="K111" s="18"/>
      <c r="L111" s="18"/>
      <c r="M111" s="18"/>
      <c r="N111" s="18"/>
      <c r="O111" s="18"/>
      <c r="P111" s="18"/>
      <c r="Q111" s="18"/>
    </row>
    <row r="112" spans="3:17">
      <c r="C112" s="142" t="s">
        <v>32</v>
      </c>
      <c r="D112" s="143"/>
      <c r="E112" s="26" t="s">
        <v>311</v>
      </c>
      <c r="F112" s="20">
        <v>300</v>
      </c>
      <c r="G112" s="21">
        <v>0</v>
      </c>
      <c r="H112" s="21">
        <v>300</v>
      </c>
      <c r="I112" s="18"/>
      <c r="J112" s="18"/>
      <c r="K112" s="18"/>
      <c r="L112" s="18"/>
      <c r="M112" s="18"/>
      <c r="N112" s="18"/>
      <c r="O112" s="18"/>
      <c r="P112" s="18"/>
      <c r="Q112" s="18"/>
    </row>
    <row r="113" spans="2:17">
      <c r="C113" s="136" t="s">
        <v>490</v>
      </c>
      <c r="D113" s="137"/>
      <c r="E113" s="24"/>
      <c r="F113" s="24"/>
      <c r="G113" s="24"/>
      <c r="H113" s="24"/>
      <c r="I113" s="24" t="s">
        <v>57</v>
      </c>
      <c r="J113" s="24" t="s">
        <v>57</v>
      </c>
      <c r="K113" s="24" t="s">
        <v>57</v>
      </c>
      <c r="L113" s="24" t="s">
        <v>1608</v>
      </c>
      <c r="M113" s="24" t="s">
        <v>1608</v>
      </c>
      <c r="N113" s="24" t="s">
        <v>1608</v>
      </c>
      <c r="O113" s="24" t="s">
        <v>1608</v>
      </c>
      <c r="P113" s="24" t="s">
        <v>1608</v>
      </c>
      <c r="Q113" s="24" t="s">
        <v>1608</v>
      </c>
    </row>
    <row r="114" spans="2:17">
      <c r="C114" s="136" t="s">
        <v>24</v>
      </c>
      <c r="D114" s="137"/>
      <c r="E114" s="24" t="s">
        <v>311</v>
      </c>
      <c r="F114" s="24">
        <v>990</v>
      </c>
      <c r="G114" s="24">
        <v>0</v>
      </c>
      <c r="H114" s="24">
        <v>990</v>
      </c>
      <c r="I114" s="24" t="s">
        <v>57</v>
      </c>
      <c r="J114" s="24" t="s">
        <v>57</v>
      </c>
      <c r="K114" s="24" t="s">
        <v>57</v>
      </c>
      <c r="L114" s="24" t="s">
        <v>1608</v>
      </c>
      <c r="M114" s="24" t="s">
        <v>1608</v>
      </c>
      <c r="N114" s="24" t="s">
        <v>1608</v>
      </c>
      <c r="O114" s="24" t="s">
        <v>1608</v>
      </c>
      <c r="P114" s="24" t="s">
        <v>1608</v>
      </c>
      <c r="Q114" s="24" t="s">
        <v>1608</v>
      </c>
    </row>
    <row r="115" spans="2:17">
      <c r="C115" s="136" t="s">
        <v>25</v>
      </c>
      <c r="D115" s="137"/>
      <c r="E115" s="24" t="s">
        <v>311</v>
      </c>
      <c r="F115" s="24" t="s">
        <v>57</v>
      </c>
      <c r="G115" s="24"/>
      <c r="H115" s="24" t="s">
        <v>57</v>
      </c>
      <c r="I115" s="24" t="s">
        <v>57</v>
      </c>
      <c r="J115" s="24" t="s">
        <v>57</v>
      </c>
      <c r="K115" s="24" t="s">
        <v>57</v>
      </c>
      <c r="L115" s="24" t="s">
        <v>1608</v>
      </c>
      <c r="M115" s="24" t="s">
        <v>1608</v>
      </c>
      <c r="N115" s="24" t="s">
        <v>1608</v>
      </c>
      <c r="O115" s="24" t="s">
        <v>1608</v>
      </c>
      <c r="P115" s="24" t="s">
        <v>1608</v>
      </c>
      <c r="Q115" s="24" t="s">
        <v>1608</v>
      </c>
    </row>
    <row r="116" spans="2:17">
      <c r="C116" s="141" t="s">
        <v>47</v>
      </c>
      <c r="D116" s="141"/>
      <c r="E116" s="24"/>
      <c r="F116" s="24"/>
      <c r="G116" s="24"/>
      <c r="H116" s="24"/>
      <c r="I116" s="24"/>
      <c r="J116" s="24"/>
      <c r="K116" s="24"/>
      <c r="L116" s="24"/>
      <c r="M116" s="24"/>
      <c r="N116" s="24"/>
      <c r="O116" s="24"/>
      <c r="P116" s="24"/>
      <c r="Q116" s="24"/>
    </row>
    <row r="117" spans="2:17">
      <c r="C117" s="141" t="s">
        <v>33</v>
      </c>
      <c r="D117" s="141"/>
      <c r="E117" s="24" t="s">
        <v>311</v>
      </c>
      <c r="F117" s="24">
        <v>990</v>
      </c>
      <c r="G117" s="24">
        <v>0</v>
      </c>
      <c r="H117" s="24">
        <v>990</v>
      </c>
      <c r="I117" s="24"/>
      <c r="J117" s="24"/>
      <c r="K117" s="24"/>
      <c r="L117" s="24"/>
      <c r="M117" s="24"/>
      <c r="N117" s="24"/>
      <c r="O117" s="24"/>
      <c r="P117" s="24"/>
      <c r="Q117" s="24"/>
    </row>
    <row r="119" spans="2:17">
      <c r="C119" s="4" t="s">
        <v>2</v>
      </c>
      <c r="D119" s="5" t="s">
        <v>54</v>
      </c>
      <c r="E119" s="1"/>
    </row>
    <row r="120" spans="2:17" ht="15.75">
      <c r="C120" s="4" t="s">
        <v>5</v>
      </c>
      <c r="D120" s="16" t="s">
        <v>1698</v>
      </c>
      <c r="E120" s="1"/>
    </row>
    <row r="121" spans="2:17" ht="15" customHeight="1">
      <c r="C121" s="4" t="s">
        <v>7</v>
      </c>
      <c r="D121" s="5" t="s">
        <v>311</v>
      </c>
      <c r="E121" s="1"/>
    </row>
    <row r="122" spans="2:17">
      <c r="C122" s="4" t="s">
        <v>12</v>
      </c>
      <c r="D122" s="5" t="s">
        <v>311</v>
      </c>
      <c r="E122" s="1"/>
    </row>
    <row r="123" spans="2:17">
      <c r="C123" s="4" t="s">
        <v>13</v>
      </c>
      <c r="D123" s="7" t="s">
        <v>311</v>
      </c>
      <c r="E123" s="1"/>
    </row>
    <row r="124" spans="2:17" ht="30">
      <c r="C124" s="8" t="s">
        <v>51</v>
      </c>
      <c r="D124" s="32" t="s">
        <v>311</v>
      </c>
      <c r="E124" s="1"/>
    </row>
    <row r="125" spans="2:17" ht="15.75" customHeight="1">
      <c r="C125" s="8" t="s">
        <v>52</v>
      </c>
      <c r="D125" s="18" t="s">
        <v>311</v>
      </c>
      <c r="E125" s="1"/>
    </row>
    <row r="126" spans="2:17" ht="20.100000000000001" customHeight="1">
      <c r="C126" s="51" t="s">
        <v>93</v>
      </c>
      <c r="D126" s="34" t="s">
        <v>311</v>
      </c>
      <c r="E126" s="1"/>
      <c r="G126" s="35"/>
    </row>
    <row r="127" spans="2:17" ht="20.100000000000001" customHeight="1">
      <c r="C127" s="42" t="s">
        <v>107</v>
      </c>
      <c r="D127" s="32" t="s">
        <v>311</v>
      </c>
      <c r="G127" s="35"/>
    </row>
    <row r="128" spans="2:17" s="10" customFormat="1">
      <c r="B128" s="9"/>
      <c r="F128" s="147" t="s">
        <v>3</v>
      </c>
      <c r="G128" s="148"/>
      <c r="H128" s="149"/>
      <c r="I128" s="146" t="s">
        <v>4</v>
      </c>
      <c r="J128" s="146"/>
      <c r="K128" s="146"/>
      <c r="L128" s="146" t="s">
        <v>49</v>
      </c>
      <c r="M128" s="146"/>
      <c r="N128" s="146"/>
      <c r="O128" s="146" t="s">
        <v>48</v>
      </c>
      <c r="P128" s="146"/>
      <c r="Q128" s="146"/>
    </row>
    <row r="129" spans="2:17" s="10" customFormat="1">
      <c r="B129" s="9"/>
      <c r="F129" s="147" t="s">
        <v>6</v>
      </c>
      <c r="G129" s="148"/>
      <c r="H129" s="149"/>
      <c r="I129" s="150" t="s">
        <v>26</v>
      </c>
      <c r="J129" s="150"/>
      <c r="K129" s="150"/>
      <c r="L129" s="150" t="s">
        <v>26</v>
      </c>
      <c r="M129" s="150"/>
      <c r="N129" s="150"/>
      <c r="O129" s="150" t="s">
        <v>26</v>
      </c>
      <c r="P129" s="150"/>
      <c r="Q129" s="150"/>
    </row>
    <row r="130" spans="2:17" s="13" customFormat="1">
      <c r="B130" s="11"/>
      <c r="C130" s="151" t="s">
        <v>14</v>
      </c>
      <c r="D130" s="152"/>
      <c r="E130" s="28" t="s">
        <v>17</v>
      </c>
      <c r="F130" s="28" t="s">
        <v>8</v>
      </c>
      <c r="G130" s="28" t="s">
        <v>18</v>
      </c>
      <c r="H130" s="28" t="s">
        <v>19</v>
      </c>
      <c r="I130" s="28" t="s">
        <v>9</v>
      </c>
      <c r="J130" s="28" t="s">
        <v>10</v>
      </c>
      <c r="K130" s="28" t="s">
        <v>11</v>
      </c>
      <c r="L130" s="28" t="s">
        <v>9</v>
      </c>
      <c r="M130" s="28" t="s">
        <v>10</v>
      </c>
      <c r="N130" s="28" t="s">
        <v>11</v>
      </c>
      <c r="O130" s="28" t="s">
        <v>9</v>
      </c>
      <c r="P130" s="28" t="s">
        <v>10</v>
      </c>
      <c r="Q130" s="28" t="s">
        <v>11</v>
      </c>
    </row>
    <row r="131" spans="2:17" ht="33" customHeight="1">
      <c r="C131" s="134" t="s">
        <v>1699</v>
      </c>
      <c r="D131" s="135"/>
      <c r="E131" s="14" t="s">
        <v>1698</v>
      </c>
      <c r="F131" s="18">
        <v>14040</v>
      </c>
      <c r="G131" s="18">
        <v>22</v>
      </c>
      <c r="H131" s="18">
        <v>10815</v>
      </c>
      <c r="I131" s="18">
        <v>283.85000000000002</v>
      </c>
      <c r="J131" s="18">
        <v>226.68</v>
      </c>
      <c r="K131" s="18">
        <v>192.8</v>
      </c>
      <c r="L131" s="18"/>
      <c r="M131" s="18"/>
      <c r="N131" s="18"/>
      <c r="O131" s="18"/>
      <c r="P131" s="18"/>
      <c r="Q131" s="18"/>
    </row>
    <row r="132" spans="2:17">
      <c r="B132" s="15"/>
      <c r="C132" s="156" t="s">
        <v>20</v>
      </c>
      <c r="D132" s="156"/>
      <c r="E132" s="156"/>
      <c r="F132" s="156"/>
      <c r="G132" s="156"/>
      <c r="H132" s="156"/>
      <c r="I132" s="156"/>
      <c r="J132" s="156"/>
      <c r="K132" s="156"/>
    </row>
    <row r="133" spans="2:17">
      <c r="C133" s="138" t="s">
        <v>1701</v>
      </c>
      <c r="D133" s="139"/>
      <c r="E133" s="14" t="s">
        <v>1700</v>
      </c>
      <c r="F133" s="18">
        <v>4000</v>
      </c>
      <c r="G133" s="18">
        <v>0</v>
      </c>
      <c r="H133" s="18">
        <v>4000</v>
      </c>
      <c r="I133" s="18">
        <v>139.46</v>
      </c>
      <c r="J133" s="18">
        <v>111.28</v>
      </c>
      <c r="K133" s="18">
        <v>94.56</v>
      </c>
      <c r="L133" s="18"/>
      <c r="M133" s="18"/>
      <c r="N133" s="18"/>
      <c r="O133" s="18"/>
      <c r="P133" s="18"/>
      <c r="Q133" s="18"/>
    </row>
    <row r="134" spans="2:17">
      <c r="C134" s="138" t="s">
        <v>441</v>
      </c>
      <c r="D134" s="139"/>
      <c r="E134" s="14" t="s">
        <v>447</v>
      </c>
      <c r="F134" s="18">
        <v>2800</v>
      </c>
      <c r="G134" s="18">
        <v>0</v>
      </c>
      <c r="H134" s="18">
        <v>2800</v>
      </c>
      <c r="I134" s="18">
        <v>102.76</v>
      </c>
      <c r="J134" s="18">
        <v>81.99</v>
      </c>
      <c r="K134" s="18">
        <v>69.680000000000007</v>
      </c>
      <c r="L134" s="18"/>
      <c r="M134" s="18"/>
      <c r="N134" s="18"/>
      <c r="O134" s="18"/>
      <c r="P134" s="18"/>
      <c r="Q134" s="18"/>
    </row>
    <row r="135" spans="2:17">
      <c r="C135" s="138" t="s">
        <v>442</v>
      </c>
      <c r="D135" s="139"/>
      <c r="E135" s="14" t="s">
        <v>448</v>
      </c>
      <c r="F135" s="18">
        <v>495</v>
      </c>
      <c r="G135" s="18">
        <v>0</v>
      </c>
      <c r="H135" s="18">
        <v>495</v>
      </c>
      <c r="I135" s="18">
        <v>18.170000000000002</v>
      </c>
      <c r="J135" s="18">
        <v>14.5</v>
      </c>
      <c r="K135" s="18">
        <v>12.32</v>
      </c>
      <c r="L135" s="18"/>
      <c r="M135" s="18"/>
      <c r="N135" s="18"/>
      <c r="O135" s="18"/>
      <c r="P135" s="18"/>
      <c r="Q135" s="18"/>
    </row>
    <row r="136" spans="2:17">
      <c r="C136" s="138" t="s">
        <v>299</v>
      </c>
      <c r="D136" s="139"/>
      <c r="E136" s="14" t="s">
        <v>306</v>
      </c>
      <c r="F136" s="18">
        <v>1500</v>
      </c>
      <c r="G136" s="18">
        <v>0</v>
      </c>
      <c r="H136" s="18">
        <v>1500</v>
      </c>
      <c r="I136" s="18">
        <v>55.05</v>
      </c>
      <c r="J136" s="18">
        <v>43.92</v>
      </c>
      <c r="K136" s="18">
        <v>37.33</v>
      </c>
      <c r="L136" s="18"/>
      <c r="M136" s="18"/>
      <c r="N136" s="18"/>
      <c r="O136" s="18"/>
      <c r="P136" s="18"/>
      <c r="Q136" s="18"/>
    </row>
    <row r="137" spans="2:17">
      <c r="C137" s="138" t="s">
        <v>418</v>
      </c>
      <c r="D137" s="139"/>
      <c r="E137" s="14" t="s">
        <v>423</v>
      </c>
      <c r="F137" s="18">
        <v>2550</v>
      </c>
      <c r="G137" s="18">
        <v>0</v>
      </c>
      <c r="H137" s="18">
        <v>2550</v>
      </c>
      <c r="I137" s="18">
        <v>93.59</v>
      </c>
      <c r="J137" s="18">
        <v>74.680000000000007</v>
      </c>
      <c r="K137" s="18">
        <v>63.46</v>
      </c>
      <c r="L137" s="18"/>
      <c r="M137" s="18"/>
      <c r="N137" s="18"/>
      <c r="O137" s="18"/>
      <c r="P137" s="18"/>
      <c r="Q137" s="18"/>
    </row>
    <row r="138" spans="2:17">
      <c r="C138" s="138" t="s">
        <v>420</v>
      </c>
      <c r="D138" s="139"/>
      <c r="E138" s="14" t="s">
        <v>425</v>
      </c>
      <c r="F138" s="18">
        <v>5100</v>
      </c>
      <c r="G138" s="18">
        <v>0</v>
      </c>
      <c r="H138" s="18">
        <v>5100</v>
      </c>
      <c r="I138" s="18">
        <v>187.17</v>
      </c>
      <c r="J138" s="18">
        <v>149.34</v>
      </c>
      <c r="K138" s="18">
        <v>126.92</v>
      </c>
      <c r="L138" s="18"/>
      <c r="M138" s="18"/>
      <c r="N138" s="18"/>
      <c r="O138" s="18"/>
      <c r="P138" s="18"/>
      <c r="Q138" s="18"/>
    </row>
    <row r="139" spans="2:17">
      <c r="C139" s="138" t="s">
        <v>443</v>
      </c>
      <c r="D139" s="139"/>
      <c r="E139" s="14" t="s">
        <v>449</v>
      </c>
      <c r="F139" s="18">
        <v>1990</v>
      </c>
      <c r="G139" s="18">
        <v>0</v>
      </c>
      <c r="H139" s="18">
        <v>1990</v>
      </c>
      <c r="I139" s="18">
        <v>73.040000000000006</v>
      </c>
      <c r="J139" s="18">
        <v>58.28</v>
      </c>
      <c r="K139" s="18">
        <v>49.52</v>
      </c>
      <c r="L139" s="18"/>
      <c r="M139" s="18"/>
      <c r="N139" s="18"/>
      <c r="O139" s="18"/>
      <c r="P139" s="18"/>
      <c r="Q139" s="18"/>
    </row>
    <row r="140" spans="2:17">
      <c r="C140" s="138" t="s">
        <v>444</v>
      </c>
      <c r="D140" s="139"/>
      <c r="E140" s="14" t="s">
        <v>450</v>
      </c>
      <c r="F140" s="18">
        <v>2685</v>
      </c>
      <c r="G140" s="18">
        <v>0</v>
      </c>
      <c r="H140" s="18">
        <v>2685</v>
      </c>
      <c r="I140" s="18">
        <v>98.54</v>
      </c>
      <c r="J140" s="18">
        <v>78.62</v>
      </c>
      <c r="K140" s="18">
        <v>66.819999999999993</v>
      </c>
      <c r="L140" s="18"/>
      <c r="M140" s="18"/>
      <c r="N140" s="18"/>
      <c r="O140" s="18"/>
      <c r="P140" s="18"/>
      <c r="Q140" s="18"/>
    </row>
    <row r="142" spans="2:17">
      <c r="C142" s="4" t="s">
        <v>2</v>
      </c>
      <c r="D142" s="5" t="s">
        <v>54</v>
      </c>
      <c r="E142" s="1"/>
    </row>
    <row r="143" spans="2:17" ht="15.75">
      <c r="C143" s="4" t="s">
        <v>5</v>
      </c>
      <c r="D143" s="16" t="s">
        <v>491</v>
      </c>
      <c r="E143" s="1"/>
    </row>
    <row r="144" spans="2:17" ht="15" customHeight="1">
      <c r="C144" s="4" t="s">
        <v>7</v>
      </c>
      <c r="D144" s="5">
        <v>100</v>
      </c>
      <c r="E144" s="1"/>
    </row>
    <row r="145" spans="2:17">
      <c r="C145" s="4" t="s">
        <v>12</v>
      </c>
      <c r="D145" s="5" t="s">
        <v>311</v>
      </c>
      <c r="E145" s="1"/>
    </row>
    <row r="146" spans="2:17">
      <c r="C146" s="4" t="s">
        <v>13</v>
      </c>
      <c r="D146" s="7" t="s">
        <v>699</v>
      </c>
      <c r="E146" s="1"/>
    </row>
    <row r="147" spans="2:17" ht="30">
      <c r="C147" s="8" t="s">
        <v>51</v>
      </c>
      <c r="D147" s="32">
        <v>5.8999999999999999E-3</v>
      </c>
      <c r="E147" s="1"/>
    </row>
    <row r="148" spans="2:17" ht="15.75" customHeight="1">
      <c r="C148" s="8" t="s">
        <v>52</v>
      </c>
      <c r="D148" s="18" t="s">
        <v>311</v>
      </c>
      <c r="E148" s="1"/>
    </row>
    <row r="149" spans="2:17" ht="20.100000000000001" customHeight="1">
      <c r="C149" s="51" t="s">
        <v>93</v>
      </c>
      <c r="D149" s="34" t="s">
        <v>1608</v>
      </c>
      <c r="E149" s="1"/>
      <c r="G149" s="35"/>
    </row>
    <row r="150" spans="2:17" ht="20.100000000000001" customHeight="1">
      <c r="C150" s="42" t="s">
        <v>107</v>
      </c>
      <c r="D150" s="32" t="s">
        <v>1608</v>
      </c>
      <c r="G150" s="35"/>
    </row>
    <row r="151" spans="2:17">
      <c r="C151" s="2"/>
    </row>
    <row r="152" spans="2:17" s="10" customFormat="1">
      <c r="B152" s="9"/>
      <c r="F152" s="147" t="s">
        <v>3</v>
      </c>
      <c r="G152" s="148"/>
      <c r="H152" s="149"/>
      <c r="I152" s="146" t="s">
        <v>4</v>
      </c>
      <c r="J152" s="146"/>
      <c r="K152" s="146"/>
      <c r="L152" s="146" t="s">
        <v>49</v>
      </c>
      <c r="M152" s="146"/>
      <c r="N152" s="146"/>
      <c r="O152" s="146" t="s">
        <v>48</v>
      </c>
      <c r="P152" s="146"/>
      <c r="Q152" s="146"/>
    </row>
    <row r="153" spans="2:17" s="10" customFormat="1">
      <c r="B153" s="9"/>
      <c r="F153" s="147" t="s">
        <v>6</v>
      </c>
      <c r="G153" s="148"/>
      <c r="H153" s="149"/>
      <c r="I153" s="150" t="s">
        <v>26</v>
      </c>
      <c r="J153" s="150"/>
      <c r="K153" s="150"/>
      <c r="L153" s="150" t="s">
        <v>26</v>
      </c>
      <c r="M153" s="150"/>
      <c r="N153" s="150"/>
      <c r="O153" s="150" t="s">
        <v>26</v>
      </c>
      <c r="P153" s="150"/>
      <c r="Q153" s="150"/>
    </row>
    <row r="154" spans="2:17" s="13" customFormat="1">
      <c r="B154" s="11"/>
      <c r="C154" s="151" t="s">
        <v>14</v>
      </c>
      <c r="D154" s="152"/>
      <c r="E154" s="28" t="s">
        <v>17</v>
      </c>
      <c r="F154" s="28" t="s">
        <v>8</v>
      </c>
      <c r="G154" s="28" t="s">
        <v>18</v>
      </c>
      <c r="H154" s="28" t="s">
        <v>19</v>
      </c>
      <c r="I154" s="28" t="s">
        <v>9</v>
      </c>
      <c r="J154" s="28" t="s">
        <v>10</v>
      </c>
      <c r="K154" s="28" t="s">
        <v>11</v>
      </c>
      <c r="L154" s="28" t="s">
        <v>9</v>
      </c>
      <c r="M154" s="28" t="s">
        <v>10</v>
      </c>
      <c r="N154" s="28" t="s">
        <v>11</v>
      </c>
      <c r="O154" s="28" t="s">
        <v>9</v>
      </c>
      <c r="P154" s="28" t="s">
        <v>10</v>
      </c>
      <c r="Q154" s="28" t="s">
        <v>11</v>
      </c>
    </row>
    <row r="155" spans="2:17" ht="57" customHeight="1">
      <c r="C155" s="134" t="s">
        <v>492</v>
      </c>
      <c r="D155" s="135"/>
      <c r="E155" s="14" t="s">
        <v>491</v>
      </c>
      <c r="F155" s="18">
        <v>37200</v>
      </c>
      <c r="G155" s="18">
        <v>58</v>
      </c>
      <c r="H155" s="18">
        <v>15609</v>
      </c>
      <c r="I155" s="18">
        <v>378.37</v>
      </c>
      <c r="J155" s="18">
        <v>301.89999999999998</v>
      </c>
      <c r="K155" s="18">
        <v>256.64</v>
      </c>
      <c r="L155" s="18" t="s">
        <v>311</v>
      </c>
      <c r="M155" s="18" t="s">
        <v>311</v>
      </c>
      <c r="N155" s="18" t="s">
        <v>311</v>
      </c>
      <c r="O155" s="18" t="s">
        <v>1608</v>
      </c>
      <c r="P155" s="18" t="s">
        <v>1608</v>
      </c>
      <c r="Q155" s="18" t="s">
        <v>1608</v>
      </c>
    </row>
    <row r="156" spans="2:17" ht="15.75">
      <c r="F156" s="6"/>
    </row>
    <row r="157" spans="2:17">
      <c r="B157" s="15"/>
      <c r="C157" s="156" t="s">
        <v>1702</v>
      </c>
      <c r="D157" s="156"/>
      <c r="E157" s="156"/>
      <c r="F157" s="156"/>
      <c r="G157" s="156"/>
      <c r="H157" s="156"/>
      <c r="I157" s="156"/>
      <c r="J157" s="156"/>
      <c r="K157" s="156"/>
    </row>
    <row r="158" spans="2:17">
      <c r="C158" s="144" t="s">
        <v>456</v>
      </c>
      <c r="D158" s="145"/>
      <c r="E158" s="14"/>
      <c r="F158" s="18"/>
      <c r="G158" s="18"/>
      <c r="H158" s="18"/>
      <c r="I158" s="18"/>
      <c r="J158" s="18"/>
      <c r="K158" s="18"/>
      <c r="L158" s="18"/>
      <c r="M158" s="18"/>
      <c r="N158" s="18"/>
      <c r="O158" s="18"/>
      <c r="P158" s="18"/>
      <c r="Q158" s="18"/>
    </row>
    <row r="159" spans="2:17">
      <c r="C159" s="138" t="s">
        <v>493</v>
      </c>
      <c r="D159" s="139"/>
      <c r="E159" s="14" t="s">
        <v>497</v>
      </c>
      <c r="F159" s="18">
        <v>240</v>
      </c>
      <c r="G159" s="18">
        <v>0</v>
      </c>
      <c r="H159" s="18">
        <v>240</v>
      </c>
      <c r="I159" s="50">
        <v>4.41</v>
      </c>
      <c r="J159" s="50">
        <v>3.51</v>
      </c>
      <c r="K159" s="50">
        <v>2.99</v>
      </c>
      <c r="L159" s="18" t="s">
        <v>311</v>
      </c>
      <c r="M159" s="18" t="s">
        <v>311</v>
      </c>
      <c r="N159" s="18" t="s">
        <v>311</v>
      </c>
      <c r="O159" s="18" t="s">
        <v>1608</v>
      </c>
      <c r="P159" s="18" t="s">
        <v>1608</v>
      </c>
      <c r="Q159" s="18" t="s">
        <v>1608</v>
      </c>
    </row>
    <row r="160" spans="2:17">
      <c r="C160" s="154" t="s">
        <v>494</v>
      </c>
      <c r="D160" s="155"/>
      <c r="E160" s="14" t="s">
        <v>498</v>
      </c>
      <c r="F160" s="18">
        <v>0</v>
      </c>
      <c r="G160" s="18">
        <v>0</v>
      </c>
      <c r="H160" s="18">
        <v>0</v>
      </c>
      <c r="I160" s="50">
        <v>0</v>
      </c>
      <c r="J160" s="50">
        <v>0</v>
      </c>
      <c r="K160" s="50">
        <v>0</v>
      </c>
      <c r="L160" s="18" t="s">
        <v>311</v>
      </c>
      <c r="M160" s="18" t="s">
        <v>311</v>
      </c>
      <c r="N160" s="18" t="s">
        <v>311</v>
      </c>
      <c r="O160" s="18" t="s">
        <v>1608</v>
      </c>
      <c r="P160" s="18" t="s">
        <v>1608</v>
      </c>
      <c r="Q160" s="18" t="s">
        <v>1608</v>
      </c>
    </row>
    <row r="161" spans="3:17">
      <c r="C161" s="144" t="s">
        <v>67</v>
      </c>
      <c r="D161" s="145"/>
      <c r="E161" s="14"/>
      <c r="F161" s="18"/>
      <c r="G161" s="18"/>
      <c r="H161" s="18"/>
      <c r="I161" s="50"/>
      <c r="J161" s="50"/>
      <c r="K161" s="50"/>
      <c r="L161" s="18"/>
      <c r="M161" s="18"/>
      <c r="N161" s="18"/>
      <c r="O161" s="50"/>
      <c r="P161" s="50"/>
      <c r="Q161" s="50"/>
    </row>
    <row r="162" spans="3:17">
      <c r="C162" s="138" t="s">
        <v>495</v>
      </c>
      <c r="D162" s="139"/>
      <c r="E162" s="14" t="s">
        <v>499</v>
      </c>
      <c r="F162" s="18">
        <v>5240</v>
      </c>
      <c r="G162" s="18">
        <v>23.66</v>
      </c>
      <c r="H162" s="18">
        <v>4000</v>
      </c>
      <c r="I162" s="50">
        <v>110.1</v>
      </c>
      <c r="J162" s="50">
        <v>87.84</v>
      </c>
      <c r="K162" s="50">
        <v>74.66</v>
      </c>
      <c r="L162" s="18" t="s">
        <v>311</v>
      </c>
      <c r="M162" s="18" t="s">
        <v>311</v>
      </c>
      <c r="N162" s="18" t="s">
        <v>311</v>
      </c>
      <c r="O162" s="18" t="s">
        <v>1608</v>
      </c>
      <c r="P162" s="18" t="s">
        <v>1608</v>
      </c>
      <c r="Q162" s="18" t="s">
        <v>1608</v>
      </c>
    </row>
    <row r="163" spans="3:17">
      <c r="C163" s="154" t="s">
        <v>496</v>
      </c>
      <c r="D163" s="155"/>
      <c r="E163" s="14" t="s">
        <v>500</v>
      </c>
      <c r="F163" s="18">
        <v>9440</v>
      </c>
      <c r="G163" s="18">
        <v>23.82</v>
      </c>
      <c r="H163" s="18">
        <v>7191</v>
      </c>
      <c r="I163" s="50">
        <v>201.85</v>
      </c>
      <c r="J163" s="50">
        <v>161.05000000000001</v>
      </c>
      <c r="K163" s="50">
        <v>136.87</v>
      </c>
      <c r="L163" s="18"/>
      <c r="M163" s="18"/>
      <c r="N163" s="18"/>
      <c r="O163" s="18" t="s">
        <v>1608</v>
      </c>
      <c r="P163" s="18" t="s">
        <v>1608</v>
      </c>
      <c r="Q163" s="18" t="s">
        <v>1608</v>
      </c>
    </row>
    <row r="164" spans="3:17">
      <c r="C164" s="144" t="s">
        <v>504</v>
      </c>
      <c r="D164" s="139"/>
      <c r="E164" s="14"/>
      <c r="F164" s="18"/>
      <c r="G164" s="18"/>
      <c r="H164" s="18"/>
      <c r="I164" s="50"/>
      <c r="J164" s="50"/>
      <c r="K164" s="50"/>
      <c r="L164" s="18"/>
      <c r="M164" s="18"/>
      <c r="N164" s="18"/>
      <c r="O164" s="50"/>
      <c r="P164" s="50"/>
      <c r="Q164" s="50"/>
    </row>
    <row r="165" spans="3:17">
      <c r="C165" s="138" t="s">
        <v>502</v>
      </c>
      <c r="D165" s="139"/>
      <c r="E165" s="14" t="s">
        <v>505</v>
      </c>
      <c r="F165" s="18">
        <v>2165</v>
      </c>
      <c r="G165" s="18">
        <v>6.7</v>
      </c>
      <c r="H165" s="18">
        <v>2020</v>
      </c>
      <c r="I165" s="50">
        <v>59.45</v>
      </c>
      <c r="J165" s="50">
        <v>47.44</v>
      </c>
      <c r="K165" s="50">
        <v>40.31</v>
      </c>
      <c r="L165" s="18" t="s">
        <v>311</v>
      </c>
      <c r="M165" s="18" t="s">
        <v>311</v>
      </c>
      <c r="N165" s="18" t="s">
        <v>311</v>
      </c>
      <c r="O165" s="50" t="s">
        <v>1608</v>
      </c>
      <c r="P165" s="50" t="s">
        <v>1608</v>
      </c>
      <c r="Q165" s="50" t="s">
        <v>1608</v>
      </c>
    </row>
    <row r="166" spans="3:17">
      <c r="C166" s="138" t="s">
        <v>503</v>
      </c>
      <c r="D166" s="139"/>
      <c r="E166" s="14" t="s">
        <v>506</v>
      </c>
      <c r="F166" s="18">
        <v>350</v>
      </c>
      <c r="G166" s="18">
        <v>0</v>
      </c>
      <c r="H166" s="18">
        <v>350</v>
      </c>
      <c r="I166" s="50">
        <v>9.25</v>
      </c>
      <c r="J166" s="50">
        <v>7.38</v>
      </c>
      <c r="K166" s="50">
        <v>6.27</v>
      </c>
      <c r="L166" s="18" t="s">
        <v>311</v>
      </c>
      <c r="M166" s="18" t="s">
        <v>311</v>
      </c>
      <c r="N166" s="18" t="s">
        <v>311</v>
      </c>
      <c r="O166" s="50" t="s">
        <v>1608</v>
      </c>
      <c r="P166" s="50" t="s">
        <v>1608</v>
      </c>
      <c r="Q166" s="50" t="s">
        <v>1608</v>
      </c>
    </row>
    <row r="167" spans="3:17">
      <c r="C167" s="144" t="s">
        <v>508</v>
      </c>
      <c r="D167" s="139"/>
      <c r="E167" s="14"/>
      <c r="F167" s="18"/>
      <c r="G167" s="18"/>
      <c r="H167" s="18"/>
      <c r="I167" s="50"/>
      <c r="J167" s="50"/>
      <c r="K167" s="50"/>
      <c r="L167" s="18"/>
      <c r="M167" s="18"/>
      <c r="N167" s="18"/>
      <c r="O167" s="50"/>
      <c r="P167" s="50"/>
      <c r="Q167" s="50"/>
    </row>
    <row r="168" spans="3:17">
      <c r="C168" s="138" t="s">
        <v>155</v>
      </c>
      <c r="D168" s="139"/>
      <c r="E168" s="14" t="s">
        <v>156</v>
      </c>
      <c r="F168" s="18">
        <v>99</v>
      </c>
      <c r="G168" s="18">
        <v>0</v>
      </c>
      <c r="H168" s="18">
        <v>99</v>
      </c>
      <c r="I168" s="50">
        <v>3.63</v>
      </c>
      <c r="J168" s="50">
        <v>2.91</v>
      </c>
      <c r="K168" s="50">
        <v>2.46</v>
      </c>
      <c r="L168" s="18" t="s">
        <v>311</v>
      </c>
      <c r="M168" s="18" t="s">
        <v>311</v>
      </c>
      <c r="N168" s="18" t="s">
        <v>311</v>
      </c>
      <c r="O168" s="18" t="s">
        <v>1608</v>
      </c>
      <c r="P168" s="18" t="s">
        <v>1608</v>
      </c>
      <c r="Q168" s="18" t="s">
        <v>1608</v>
      </c>
    </row>
    <row r="169" spans="3:17">
      <c r="C169" s="138" t="s">
        <v>507</v>
      </c>
      <c r="D169" s="139"/>
      <c r="E169" s="14" t="s">
        <v>509</v>
      </c>
      <c r="F169" s="18">
        <v>299</v>
      </c>
      <c r="G169" s="18">
        <v>16.05</v>
      </c>
      <c r="H169" s="18">
        <v>251</v>
      </c>
      <c r="I169" s="50">
        <v>9.14</v>
      </c>
      <c r="J169" s="50">
        <v>7.3</v>
      </c>
      <c r="K169" s="50">
        <v>6.2</v>
      </c>
      <c r="L169" s="18" t="s">
        <v>311</v>
      </c>
      <c r="M169" s="18" t="s">
        <v>311</v>
      </c>
      <c r="N169" s="18" t="s">
        <v>311</v>
      </c>
      <c r="O169" s="18" t="s">
        <v>1608</v>
      </c>
      <c r="P169" s="18" t="s">
        <v>1608</v>
      </c>
      <c r="Q169" s="18" t="s">
        <v>1608</v>
      </c>
    </row>
    <row r="170" spans="3:17">
      <c r="C170" s="138" t="s">
        <v>236</v>
      </c>
      <c r="D170" s="139"/>
      <c r="E170" s="14" t="s">
        <v>241</v>
      </c>
      <c r="F170" s="18">
        <v>150</v>
      </c>
      <c r="G170" s="18">
        <v>0</v>
      </c>
      <c r="H170" s="18">
        <v>150</v>
      </c>
      <c r="I170" s="50">
        <v>4.41</v>
      </c>
      <c r="J170" s="50">
        <v>3.51</v>
      </c>
      <c r="K170" s="50">
        <v>2.99</v>
      </c>
      <c r="L170" s="18" t="s">
        <v>311</v>
      </c>
      <c r="M170" s="18" t="s">
        <v>311</v>
      </c>
      <c r="N170" s="18" t="s">
        <v>311</v>
      </c>
      <c r="O170" s="18" t="s">
        <v>1608</v>
      </c>
      <c r="P170" s="18" t="s">
        <v>1608</v>
      </c>
      <c r="Q170" s="18" t="s">
        <v>1608</v>
      </c>
    </row>
    <row r="171" spans="3:17">
      <c r="C171" s="138" t="s">
        <v>510</v>
      </c>
      <c r="D171" s="139"/>
      <c r="E171" s="14" t="s">
        <v>513</v>
      </c>
      <c r="F171" s="18">
        <v>150</v>
      </c>
      <c r="G171" s="18">
        <v>0</v>
      </c>
      <c r="H171" s="18">
        <v>150</v>
      </c>
      <c r="I171" s="50">
        <v>5.51</v>
      </c>
      <c r="J171" s="50">
        <v>4.4000000000000004</v>
      </c>
      <c r="K171" s="50">
        <v>3.74</v>
      </c>
      <c r="L171" s="18" t="s">
        <v>311</v>
      </c>
      <c r="M171" s="18" t="s">
        <v>311</v>
      </c>
      <c r="N171" s="18" t="s">
        <v>311</v>
      </c>
      <c r="O171" s="18" t="s">
        <v>1608</v>
      </c>
      <c r="P171" s="18" t="s">
        <v>1608</v>
      </c>
      <c r="Q171" s="18" t="s">
        <v>1608</v>
      </c>
    </row>
    <row r="172" spans="3:17">
      <c r="C172" s="138" t="s">
        <v>511</v>
      </c>
      <c r="D172" s="139"/>
      <c r="E172" s="14" t="s">
        <v>514</v>
      </c>
      <c r="F172" s="18">
        <v>2850</v>
      </c>
      <c r="G172" s="18">
        <v>0</v>
      </c>
      <c r="H172" s="18">
        <v>2850</v>
      </c>
      <c r="I172" s="50">
        <v>75.31</v>
      </c>
      <c r="J172" s="50">
        <v>60.09</v>
      </c>
      <c r="K172" s="50">
        <v>51.06</v>
      </c>
      <c r="L172" s="18" t="s">
        <v>311</v>
      </c>
      <c r="M172" s="18" t="s">
        <v>311</v>
      </c>
      <c r="N172" s="18" t="s">
        <v>311</v>
      </c>
      <c r="O172" s="18" t="s">
        <v>1608</v>
      </c>
      <c r="P172" s="18" t="s">
        <v>1608</v>
      </c>
      <c r="Q172" s="18" t="s">
        <v>1608</v>
      </c>
    </row>
    <row r="173" spans="3:17">
      <c r="C173" s="138" t="s">
        <v>476</v>
      </c>
      <c r="D173" s="139"/>
      <c r="E173" s="14" t="s">
        <v>481</v>
      </c>
      <c r="F173" s="18">
        <v>299</v>
      </c>
      <c r="G173" s="18">
        <v>0</v>
      </c>
      <c r="H173" s="18">
        <v>299</v>
      </c>
      <c r="I173" s="50">
        <v>7.89</v>
      </c>
      <c r="J173" s="50">
        <v>6.3</v>
      </c>
      <c r="K173" s="50">
        <v>5.343</v>
      </c>
      <c r="L173" s="18" t="s">
        <v>311</v>
      </c>
      <c r="M173" s="18" t="s">
        <v>311</v>
      </c>
      <c r="N173" s="18" t="s">
        <v>311</v>
      </c>
      <c r="O173" s="18" t="s">
        <v>1608</v>
      </c>
      <c r="P173" s="18" t="s">
        <v>1608</v>
      </c>
      <c r="Q173" s="18" t="s">
        <v>1608</v>
      </c>
    </row>
    <row r="174" spans="3:17">
      <c r="C174" s="138" t="s">
        <v>512</v>
      </c>
      <c r="D174" s="139"/>
      <c r="E174" s="14" t="s">
        <v>515</v>
      </c>
      <c r="F174" s="18">
        <v>150</v>
      </c>
      <c r="G174" s="18">
        <v>0</v>
      </c>
      <c r="H174" s="18">
        <v>150</v>
      </c>
      <c r="I174" s="50">
        <v>3.96</v>
      </c>
      <c r="J174" s="50">
        <v>3.16</v>
      </c>
      <c r="K174" s="50">
        <v>2.69</v>
      </c>
      <c r="L174" s="18" t="s">
        <v>311</v>
      </c>
      <c r="M174" s="18" t="s">
        <v>311</v>
      </c>
      <c r="N174" s="18" t="s">
        <v>311</v>
      </c>
      <c r="O174" s="18" t="s">
        <v>1608</v>
      </c>
      <c r="P174" s="18" t="s">
        <v>1608</v>
      </c>
      <c r="Q174" s="18" t="s">
        <v>1608</v>
      </c>
    </row>
    <row r="175" spans="3:17">
      <c r="C175" s="140" t="s">
        <v>21</v>
      </c>
      <c r="D175" s="140"/>
      <c r="E175" s="140"/>
      <c r="F175" s="140"/>
      <c r="G175" s="140"/>
      <c r="H175" s="140"/>
      <c r="I175" s="140"/>
      <c r="J175" s="140"/>
      <c r="K175" s="140"/>
    </row>
    <row r="176" spans="3:17">
      <c r="C176" s="138"/>
      <c r="D176" s="139"/>
      <c r="E176" s="14"/>
      <c r="F176" s="18"/>
      <c r="G176" s="18"/>
      <c r="H176" s="18"/>
      <c r="I176" s="18"/>
      <c r="J176" s="18"/>
      <c r="K176" s="18"/>
      <c r="L176" s="18"/>
      <c r="M176" s="18"/>
      <c r="N176" s="18"/>
      <c r="O176" s="18"/>
      <c r="P176" s="18"/>
      <c r="Q176" s="18"/>
    </row>
    <row r="177" spans="3:17">
      <c r="C177" s="140" t="s">
        <v>23</v>
      </c>
      <c r="D177" s="140"/>
      <c r="E177" s="140"/>
      <c r="F177" s="140"/>
      <c r="G177" s="140"/>
      <c r="H177" s="140"/>
      <c r="I177" s="140"/>
      <c r="J177" s="140"/>
      <c r="K177" s="140"/>
    </row>
    <row r="178" spans="3:17">
      <c r="C178" s="138"/>
      <c r="D178" s="139"/>
      <c r="E178" s="14"/>
      <c r="F178" s="18"/>
      <c r="G178" s="18"/>
      <c r="H178" s="18"/>
      <c r="I178" s="18"/>
      <c r="J178" s="18"/>
      <c r="K178" s="18"/>
      <c r="L178" s="18"/>
      <c r="M178" s="18"/>
      <c r="N178" s="18"/>
      <c r="O178" s="18"/>
      <c r="P178" s="18"/>
      <c r="Q178" s="18"/>
    </row>
    <row r="179" spans="3:17" ht="15" customHeight="1">
      <c r="C179" s="140" t="s">
        <v>22</v>
      </c>
      <c r="D179" s="140"/>
      <c r="E179" s="140"/>
      <c r="F179" s="140"/>
      <c r="G179" s="140"/>
      <c r="H179" s="140"/>
      <c r="I179" s="140"/>
      <c r="J179" s="140"/>
      <c r="K179" s="140"/>
    </row>
    <row r="180" spans="3:17" ht="15" customHeight="1">
      <c r="C180" s="138"/>
      <c r="D180" s="139"/>
      <c r="E180" s="14"/>
      <c r="F180" s="18"/>
      <c r="G180" s="18"/>
      <c r="H180" s="18"/>
      <c r="I180" s="18"/>
      <c r="J180" s="18"/>
      <c r="K180" s="18"/>
      <c r="L180" s="18"/>
      <c r="M180" s="18"/>
      <c r="N180" s="18"/>
      <c r="O180" s="18"/>
      <c r="P180" s="18"/>
      <c r="Q180" s="18"/>
    </row>
    <row r="181" spans="3:17" ht="15" customHeight="1">
      <c r="C181" s="140" t="s">
        <v>34</v>
      </c>
      <c r="D181" s="140"/>
      <c r="E181" s="140"/>
      <c r="F181" s="140"/>
      <c r="G181" s="140"/>
      <c r="H181" s="140"/>
      <c r="I181" s="140"/>
      <c r="J181" s="140"/>
      <c r="K181" s="137"/>
    </row>
    <row r="182" spans="3:17" ht="15" customHeight="1">
      <c r="C182" s="138" t="s">
        <v>451</v>
      </c>
      <c r="D182" s="139"/>
      <c r="E182" s="14"/>
      <c r="F182" s="18"/>
      <c r="G182" s="18"/>
      <c r="H182" s="18"/>
      <c r="I182" s="18"/>
      <c r="J182" s="18"/>
      <c r="K182" s="18"/>
      <c r="L182" s="18"/>
      <c r="M182" s="18"/>
      <c r="N182" s="18"/>
      <c r="O182" s="18"/>
      <c r="P182" s="18"/>
      <c r="Q182" s="18"/>
    </row>
    <row r="183" spans="3:17">
      <c r="C183" s="3" t="s">
        <v>39</v>
      </c>
      <c r="F183" s="19"/>
      <c r="G183" s="19"/>
      <c r="H183" s="19"/>
      <c r="I183" s="19"/>
      <c r="J183" s="19"/>
      <c r="K183" s="19"/>
    </row>
    <row r="184" spans="3:17">
      <c r="C184" s="142" t="s">
        <v>29</v>
      </c>
      <c r="D184" s="143"/>
      <c r="E184" s="26" t="s">
        <v>311</v>
      </c>
      <c r="F184" s="20" t="s">
        <v>119</v>
      </c>
      <c r="G184" s="21">
        <v>0</v>
      </c>
      <c r="H184" s="21" t="s">
        <v>119</v>
      </c>
      <c r="I184" s="18"/>
      <c r="J184" s="18"/>
      <c r="K184" s="18"/>
      <c r="L184" s="18"/>
      <c r="M184" s="18"/>
      <c r="N184" s="18"/>
      <c r="O184" s="18"/>
      <c r="P184" s="18"/>
      <c r="Q184" s="18"/>
    </row>
    <row r="185" spans="3:17">
      <c r="C185" s="142" t="s">
        <v>32</v>
      </c>
      <c r="D185" s="143"/>
      <c r="E185" s="26" t="s">
        <v>311</v>
      </c>
      <c r="F185" s="20">
        <v>300</v>
      </c>
      <c r="G185" s="21">
        <v>0</v>
      </c>
      <c r="H185" s="21">
        <v>300</v>
      </c>
      <c r="I185" s="18"/>
      <c r="J185" s="18"/>
      <c r="K185" s="18"/>
      <c r="L185" s="18"/>
      <c r="M185" s="18"/>
      <c r="N185" s="18"/>
      <c r="O185" s="18"/>
      <c r="P185" s="18"/>
      <c r="Q185" s="18"/>
    </row>
    <row r="186" spans="3:17">
      <c r="C186" s="136" t="s">
        <v>490</v>
      </c>
      <c r="D186" s="137"/>
      <c r="E186" s="24"/>
      <c r="F186" s="24"/>
      <c r="G186" s="24"/>
      <c r="H186" s="24"/>
      <c r="I186" s="24" t="s">
        <v>57</v>
      </c>
      <c r="J186" s="24" t="s">
        <v>57</v>
      </c>
      <c r="K186" s="24" t="s">
        <v>57</v>
      </c>
      <c r="L186" s="24" t="s">
        <v>1608</v>
      </c>
      <c r="M186" s="24" t="s">
        <v>1608</v>
      </c>
      <c r="N186" s="24" t="s">
        <v>1608</v>
      </c>
      <c r="O186" s="24" t="s">
        <v>1608</v>
      </c>
      <c r="P186" s="24" t="s">
        <v>1608</v>
      </c>
      <c r="Q186" s="24" t="s">
        <v>1608</v>
      </c>
    </row>
    <row r="187" spans="3:17">
      <c r="C187" s="136" t="s">
        <v>24</v>
      </c>
      <c r="D187" s="137"/>
      <c r="E187" s="24"/>
      <c r="F187" s="24">
        <v>495</v>
      </c>
      <c r="G187" s="24">
        <v>0</v>
      </c>
      <c r="H187" s="24">
        <v>495</v>
      </c>
      <c r="I187" s="24" t="s">
        <v>57</v>
      </c>
      <c r="J187" s="24" t="s">
        <v>57</v>
      </c>
      <c r="K187" s="24" t="s">
        <v>57</v>
      </c>
      <c r="L187" s="24" t="s">
        <v>1608</v>
      </c>
      <c r="M187" s="24" t="s">
        <v>1608</v>
      </c>
      <c r="N187" s="24" t="s">
        <v>1608</v>
      </c>
      <c r="O187" s="24" t="s">
        <v>1608</v>
      </c>
      <c r="P187" s="24" t="s">
        <v>1608</v>
      </c>
      <c r="Q187" s="24" t="s">
        <v>1608</v>
      </c>
    </row>
    <row r="188" spans="3:17">
      <c r="C188" s="136" t="s">
        <v>25</v>
      </c>
      <c r="D188" s="137"/>
      <c r="E188" s="24"/>
      <c r="F188" s="24" t="s">
        <v>57</v>
      </c>
      <c r="G188" s="24"/>
      <c r="H188" s="24" t="s">
        <v>57</v>
      </c>
      <c r="I188" s="24" t="s">
        <v>57</v>
      </c>
      <c r="J188" s="24" t="s">
        <v>57</v>
      </c>
      <c r="K188" s="24" t="s">
        <v>57</v>
      </c>
      <c r="L188" s="24" t="s">
        <v>1608</v>
      </c>
      <c r="M188" s="24" t="s">
        <v>1608</v>
      </c>
      <c r="N188" s="24" t="s">
        <v>1608</v>
      </c>
      <c r="O188" s="24" t="s">
        <v>1608</v>
      </c>
      <c r="P188" s="24" t="s">
        <v>1608</v>
      </c>
      <c r="Q188" s="24" t="s">
        <v>1608</v>
      </c>
    </row>
    <row r="189" spans="3:17">
      <c r="C189" s="141" t="s">
        <v>47</v>
      </c>
      <c r="D189" s="141"/>
      <c r="E189" s="24"/>
      <c r="F189" s="24"/>
      <c r="G189" s="24"/>
      <c r="H189" s="24"/>
      <c r="I189" s="24"/>
      <c r="J189" s="24"/>
      <c r="K189" s="24"/>
      <c r="L189" s="24"/>
      <c r="M189" s="24"/>
      <c r="N189" s="24"/>
      <c r="O189" s="24"/>
      <c r="P189" s="24"/>
      <c r="Q189" s="24"/>
    </row>
    <row r="190" spans="3:17">
      <c r="C190" s="141" t="s">
        <v>33</v>
      </c>
      <c r="D190" s="141"/>
      <c r="E190" s="24"/>
      <c r="F190" s="24">
        <v>660</v>
      </c>
      <c r="G190" s="24">
        <v>0</v>
      </c>
      <c r="H190" s="24">
        <v>660</v>
      </c>
      <c r="I190" s="24"/>
      <c r="J190" s="24"/>
      <c r="K190" s="24"/>
      <c r="L190" s="24"/>
      <c r="M190" s="24"/>
      <c r="N190" s="24"/>
      <c r="O190" s="24"/>
      <c r="P190" s="24"/>
      <c r="Q190" s="24"/>
    </row>
    <row r="192" spans="3:17">
      <c r="C192" s="4" t="s">
        <v>2</v>
      </c>
      <c r="D192" s="5" t="s">
        <v>54</v>
      </c>
      <c r="E192" s="1"/>
    </row>
    <row r="193" spans="2:17" ht="15.75">
      <c r="C193" s="4" t="s">
        <v>5</v>
      </c>
      <c r="D193" s="16" t="s">
        <v>516</v>
      </c>
      <c r="E193" s="1"/>
    </row>
    <row r="194" spans="2:17" ht="15" customHeight="1">
      <c r="C194" s="4" t="s">
        <v>7</v>
      </c>
      <c r="D194" s="5" t="s">
        <v>311</v>
      </c>
      <c r="E194" s="1"/>
    </row>
    <row r="195" spans="2:17">
      <c r="C195" s="4" t="s">
        <v>12</v>
      </c>
      <c r="D195" s="5" t="s">
        <v>311</v>
      </c>
      <c r="E195" s="1"/>
    </row>
    <row r="196" spans="2:17">
      <c r="C196" s="4" t="s">
        <v>13</v>
      </c>
      <c r="D196" s="7" t="s">
        <v>311</v>
      </c>
      <c r="E196" s="1"/>
    </row>
    <row r="197" spans="2:17" ht="30">
      <c r="C197" s="8" t="s">
        <v>51</v>
      </c>
      <c r="D197" s="32" t="s">
        <v>311</v>
      </c>
      <c r="E197" s="1"/>
    </row>
    <row r="198" spans="2:17" ht="15.75" customHeight="1">
      <c r="C198" s="8" t="s">
        <v>52</v>
      </c>
      <c r="D198" s="18" t="s">
        <v>311</v>
      </c>
      <c r="E198" s="1"/>
    </row>
    <row r="199" spans="2:17" ht="20.100000000000001" customHeight="1">
      <c r="C199" s="51" t="s">
        <v>93</v>
      </c>
      <c r="D199" s="34" t="s">
        <v>311</v>
      </c>
      <c r="E199" s="1"/>
      <c r="G199" s="35"/>
    </row>
    <row r="200" spans="2:17" ht="20.100000000000001" customHeight="1">
      <c r="C200" s="42" t="s">
        <v>107</v>
      </c>
      <c r="D200" s="32" t="s">
        <v>311</v>
      </c>
      <c r="G200" s="35"/>
    </row>
    <row r="201" spans="2:17" s="10" customFormat="1">
      <c r="B201" s="9"/>
      <c r="F201" s="147" t="s">
        <v>3</v>
      </c>
      <c r="G201" s="148"/>
      <c r="H201" s="149"/>
      <c r="I201" s="146" t="s">
        <v>4</v>
      </c>
      <c r="J201" s="146"/>
      <c r="K201" s="146"/>
      <c r="L201" s="146" t="s">
        <v>49</v>
      </c>
      <c r="M201" s="146"/>
      <c r="N201" s="146"/>
      <c r="O201" s="146" t="s">
        <v>48</v>
      </c>
      <c r="P201" s="146"/>
      <c r="Q201" s="146"/>
    </row>
    <row r="202" spans="2:17" s="10" customFormat="1">
      <c r="B202" s="9"/>
      <c r="F202" s="147" t="s">
        <v>6</v>
      </c>
      <c r="G202" s="148"/>
      <c r="H202" s="149"/>
      <c r="I202" s="150" t="s">
        <v>26</v>
      </c>
      <c r="J202" s="150"/>
      <c r="K202" s="150"/>
      <c r="L202" s="150" t="s">
        <v>26</v>
      </c>
      <c r="M202" s="150"/>
      <c r="N202" s="150"/>
      <c r="O202" s="150" t="s">
        <v>26</v>
      </c>
      <c r="P202" s="150"/>
      <c r="Q202" s="150"/>
    </row>
    <row r="203" spans="2:17" s="13" customFormat="1">
      <c r="B203" s="11"/>
      <c r="C203" s="151" t="s">
        <v>14</v>
      </c>
      <c r="D203" s="152"/>
      <c r="E203" s="28" t="s">
        <v>17</v>
      </c>
      <c r="F203" s="28" t="s">
        <v>8</v>
      </c>
      <c r="G203" s="28" t="s">
        <v>18</v>
      </c>
      <c r="H203" s="28" t="s">
        <v>19</v>
      </c>
      <c r="I203" s="28" t="s">
        <v>9</v>
      </c>
      <c r="J203" s="28" t="s">
        <v>10</v>
      </c>
      <c r="K203" s="28" t="s">
        <v>11</v>
      </c>
      <c r="L203" s="28" t="s">
        <v>9</v>
      </c>
      <c r="M203" s="28" t="s">
        <v>10</v>
      </c>
      <c r="N203" s="28" t="s">
        <v>11</v>
      </c>
      <c r="O203" s="28" t="s">
        <v>9</v>
      </c>
      <c r="P203" s="28" t="s">
        <v>10</v>
      </c>
      <c r="Q203" s="28" t="s">
        <v>11</v>
      </c>
    </row>
    <row r="204" spans="2:17" ht="31.5" customHeight="1">
      <c r="C204" s="134" t="s">
        <v>1703</v>
      </c>
      <c r="D204" s="135"/>
      <c r="E204" s="14" t="s">
        <v>516</v>
      </c>
      <c r="F204" s="18">
        <v>12000</v>
      </c>
      <c r="G204" s="18">
        <v>22</v>
      </c>
      <c r="H204" s="18">
        <v>9332</v>
      </c>
      <c r="I204" s="18">
        <v>241.68</v>
      </c>
      <c r="J204" s="18">
        <v>193.03</v>
      </c>
      <c r="K204" s="18">
        <v>164.2</v>
      </c>
      <c r="L204" s="18" t="s">
        <v>311</v>
      </c>
      <c r="M204" s="18" t="s">
        <v>311</v>
      </c>
      <c r="N204" s="18" t="s">
        <v>311</v>
      </c>
      <c r="O204" s="18" t="s">
        <v>1608</v>
      </c>
      <c r="P204" s="18" t="s">
        <v>1608</v>
      </c>
      <c r="Q204" s="18" t="s">
        <v>1608</v>
      </c>
    </row>
    <row r="205" spans="2:17" ht="15.75">
      <c r="F205" s="6"/>
    </row>
    <row r="206" spans="2:17">
      <c r="B206" s="15"/>
      <c r="C206" s="156" t="s">
        <v>517</v>
      </c>
      <c r="D206" s="156"/>
      <c r="E206" s="156"/>
      <c r="F206" s="156"/>
      <c r="G206" s="156"/>
      <c r="H206" s="156"/>
      <c r="I206" s="156"/>
      <c r="J206" s="156"/>
      <c r="K206" s="156"/>
    </row>
    <row r="207" spans="2:17">
      <c r="C207" s="154" t="s">
        <v>445</v>
      </c>
      <c r="D207" s="155"/>
      <c r="E207" s="14" t="s">
        <v>446</v>
      </c>
      <c r="F207" s="18">
        <v>2245</v>
      </c>
      <c r="G207" s="18">
        <v>0</v>
      </c>
      <c r="H207" s="18">
        <v>2245</v>
      </c>
      <c r="I207" s="50">
        <v>82.39</v>
      </c>
      <c r="J207" s="50">
        <v>65.739999999999995</v>
      </c>
      <c r="K207" s="50">
        <v>55.86</v>
      </c>
      <c r="L207" s="18" t="s">
        <v>311</v>
      </c>
      <c r="M207" s="18" t="s">
        <v>311</v>
      </c>
      <c r="N207" s="18" t="s">
        <v>311</v>
      </c>
      <c r="O207" s="18" t="s">
        <v>1608</v>
      </c>
      <c r="P207" s="18" t="s">
        <v>1608</v>
      </c>
      <c r="Q207" s="18" t="s">
        <v>1608</v>
      </c>
    </row>
    <row r="208" spans="2:17">
      <c r="C208" s="138" t="s">
        <v>442</v>
      </c>
      <c r="D208" s="139"/>
      <c r="E208" s="14" t="s">
        <v>448</v>
      </c>
      <c r="F208" s="18">
        <v>495</v>
      </c>
      <c r="G208" s="18">
        <v>0</v>
      </c>
      <c r="H208" s="18">
        <v>495</v>
      </c>
      <c r="I208" s="50">
        <v>18.170000000000002</v>
      </c>
      <c r="J208" s="50">
        <v>14.5</v>
      </c>
      <c r="K208" s="50">
        <v>12.32</v>
      </c>
      <c r="L208" s="18" t="s">
        <v>311</v>
      </c>
      <c r="M208" s="18" t="s">
        <v>311</v>
      </c>
      <c r="N208" s="18" t="s">
        <v>311</v>
      </c>
      <c r="O208" s="18" t="s">
        <v>1608</v>
      </c>
      <c r="P208" s="18" t="s">
        <v>1608</v>
      </c>
      <c r="Q208" s="18" t="s">
        <v>1608</v>
      </c>
    </row>
    <row r="209" spans="3:17">
      <c r="C209" s="154" t="s">
        <v>299</v>
      </c>
      <c r="D209" s="155"/>
      <c r="E209" s="14" t="s">
        <v>306</v>
      </c>
      <c r="F209" s="18">
        <v>1500</v>
      </c>
      <c r="G209" s="18">
        <v>0</v>
      </c>
      <c r="H209" s="18">
        <v>1500</v>
      </c>
      <c r="I209" s="50">
        <v>55.05</v>
      </c>
      <c r="J209" s="50">
        <v>43.92</v>
      </c>
      <c r="K209" s="50">
        <v>37.33</v>
      </c>
      <c r="L209" s="18" t="s">
        <v>311</v>
      </c>
      <c r="M209" s="18" t="s">
        <v>311</v>
      </c>
      <c r="N209" s="18" t="s">
        <v>311</v>
      </c>
      <c r="O209" s="18" t="s">
        <v>1608</v>
      </c>
      <c r="P209" s="18" t="s">
        <v>1608</v>
      </c>
      <c r="Q209" s="18" t="s">
        <v>1608</v>
      </c>
    </row>
    <row r="210" spans="3:17">
      <c r="C210" s="154" t="s">
        <v>418</v>
      </c>
      <c r="D210" s="155"/>
      <c r="E210" s="14" t="s">
        <v>423</v>
      </c>
      <c r="F210" s="18">
        <v>2550</v>
      </c>
      <c r="G210" s="18">
        <v>0</v>
      </c>
      <c r="H210" s="18">
        <v>2550</v>
      </c>
      <c r="I210" s="50">
        <v>93.59</v>
      </c>
      <c r="J210" s="50">
        <v>74.680000000000007</v>
      </c>
      <c r="K210" s="50">
        <v>63.46</v>
      </c>
      <c r="L210" s="18" t="s">
        <v>311</v>
      </c>
      <c r="M210" s="18" t="s">
        <v>311</v>
      </c>
      <c r="N210" s="18" t="s">
        <v>311</v>
      </c>
      <c r="O210" s="18" t="s">
        <v>1608</v>
      </c>
      <c r="P210" s="18" t="s">
        <v>1608</v>
      </c>
      <c r="Q210" s="18" t="s">
        <v>1608</v>
      </c>
    </row>
    <row r="211" spans="3:17">
      <c r="C211" s="154" t="s">
        <v>444</v>
      </c>
      <c r="D211" s="155"/>
      <c r="E211" s="14" t="s">
        <v>450</v>
      </c>
      <c r="F211" s="18">
        <v>2685</v>
      </c>
      <c r="G211" s="18">
        <v>0</v>
      </c>
      <c r="H211" s="18">
        <v>2685</v>
      </c>
      <c r="I211" s="50">
        <v>98.54</v>
      </c>
      <c r="J211" s="50">
        <v>78.62</v>
      </c>
      <c r="K211" s="50">
        <v>66.819999999999993</v>
      </c>
      <c r="L211" s="18" t="s">
        <v>311</v>
      </c>
      <c r="M211" s="18" t="s">
        <v>311</v>
      </c>
      <c r="N211" s="18" t="s">
        <v>311</v>
      </c>
      <c r="O211" s="18" t="s">
        <v>1608</v>
      </c>
      <c r="P211" s="18" t="s">
        <v>1608</v>
      </c>
      <c r="Q211" s="18" t="s">
        <v>1608</v>
      </c>
    </row>
  </sheetData>
  <mergeCells count="170">
    <mergeCell ref="C68:D68"/>
    <mergeCell ref="C209:D209"/>
    <mergeCell ref="C210:D210"/>
    <mergeCell ref="C211:D211"/>
    <mergeCell ref="C203:D203"/>
    <mergeCell ref="C204:D204"/>
    <mergeCell ref="C206:K206"/>
    <mergeCell ref="C207:D207"/>
    <mergeCell ref="C208:D208"/>
    <mergeCell ref="C182:D182"/>
    <mergeCell ref="C184:D184"/>
    <mergeCell ref="C185:D185"/>
    <mergeCell ref="C186:D186"/>
    <mergeCell ref="C187:D187"/>
    <mergeCell ref="C180:D180"/>
    <mergeCell ref="C175:K175"/>
    <mergeCell ref="C177:K177"/>
    <mergeCell ref="C179:K179"/>
    <mergeCell ref="C181:K181"/>
    <mergeCell ref="C176:D176"/>
    <mergeCell ref="C178:D178"/>
    <mergeCell ref="C171:D171"/>
    <mergeCell ref="C172:D172"/>
    <mergeCell ref="O201:Q201"/>
    <mergeCell ref="F202:H202"/>
    <mergeCell ref="I202:K202"/>
    <mergeCell ref="L202:N202"/>
    <mergeCell ref="O202:Q202"/>
    <mergeCell ref="C188:D188"/>
    <mergeCell ref="C189:D189"/>
    <mergeCell ref="C190:D190"/>
    <mergeCell ref="F201:H201"/>
    <mergeCell ref="I201:K201"/>
    <mergeCell ref="C174:D174"/>
    <mergeCell ref="C167:D167"/>
    <mergeCell ref="C168:D168"/>
    <mergeCell ref="C169:D169"/>
    <mergeCell ref="C170:D170"/>
    <mergeCell ref="C164:D164"/>
    <mergeCell ref="C165:D165"/>
    <mergeCell ref="C166:D166"/>
    <mergeCell ref="L201:N201"/>
    <mergeCell ref="C155:D155"/>
    <mergeCell ref="C160:D160"/>
    <mergeCell ref="C161:D161"/>
    <mergeCell ref="C162:D162"/>
    <mergeCell ref="C163:D163"/>
    <mergeCell ref="C157:K157"/>
    <mergeCell ref="C158:D158"/>
    <mergeCell ref="C159:D159"/>
    <mergeCell ref="C173:D173"/>
    <mergeCell ref="C89:D89"/>
    <mergeCell ref="C104:K104"/>
    <mergeCell ref="C105:D105"/>
    <mergeCell ref="C112:D112"/>
    <mergeCell ref="F153:H153"/>
    <mergeCell ref="I153:K153"/>
    <mergeCell ref="L153:N153"/>
    <mergeCell ref="O153:Q153"/>
    <mergeCell ref="C154:D154"/>
    <mergeCell ref="F152:H152"/>
    <mergeCell ref="I152:K152"/>
    <mergeCell ref="L152:N152"/>
    <mergeCell ref="O152:Q152"/>
    <mergeCell ref="C140:D140"/>
    <mergeCell ref="C99:D99"/>
    <mergeCell ref="C100:D100"/>
    <mergeCell ref="C101:D101"/>
    <mergeCell ref="C135:D135"/>
    <mergeCell ref="C136:D136"/>
    <mergeCell ref="C137:D137"/>
    <mergeCell ref="C138:D138"/>
    <mergeCell ref="C139:D139"/>
    <mergeCell ref="C117:D117"/>
    <mergeCell ref="L46:N46"/>
    <mergeCell ref="O46:Q46"/>
    <mergeCell ref="C130:D130"/>
    <mergeCell ref="C131:D131"/>
    <mergeCell ref="C132:K132"/>
    <mergeCell ref="C133:D133"/>
    <mergeCell ref="C134:D134"/>
    <mergeCell ref="F128:H128"/>
    <mergeCell ref="I128:K128"/>
    <mergeCell ref="L128:N128"/>
    <mergeCell ref="O128:Q128"/>
    <mergeCell ref="F129:H129"/>
    <mergeCell ref="I129:K129"/>
    <mergeCell ref="L129:N129"/>
    <mergeCell ref="O129:Q129"/>
    <mergeCell ref="C70:D70"/>
    <mergeCell ref="C74:D74"/>
    <mergeCell ref="C75:D75"/>
    <mergeCell ref="C76:D76"/>
    <mergeCell ref="C77:D77"/>
    <mergeCell ref="C78:D78"/>
    <mergeCell ref="C116:D116"/>
    <mergeCell ref="C114:D114"/>
    <mergeCell ref="C115:D115"/>
    <mergeCell ref="I32:K32"/>
    <mergeCell ref="L32:N32"/>
    <mergeCell ref="O32:Q32"/>
    <mergeCell ref="C34:D34"/>
    <mergeCell ref="C62:D62"/>
    <mergeCell ref="C48:D48"/>
    <mergeCell ref="F31:H31"/>
    <mergeCell ref="C33:D33"/>
    <mergeCell ref="F45:H45"/>
    <mergeCell ref="C47:D47"/>
    <mergeCell ref="F59:H59"/>
    <mergeCell ref="C61:D61"/>
    <mergeCell ref="I59:K59"/>
    <mergeCell ref="L59:N59"/>
    <mergeCell ref="O59:Q59"/>
    <mergeCell ref="F60:H60"/>
    <mergeCell ref="I60:K60"/>
    <mergeCell ref="L60:N60"/>
    <mergeCell ref="O60:Q60"/>
    <mergeCell ref="I45:K45"/>
    <mergeCell ref="L45:N45"/>
    <mergeCell ref="O45:Q45"/>
    <mergeCell ref="F46:H46"/>
    <mergeCell ref="I46:K46"/>
    <mergeCell ref="C72:D72"/>
    <mergeCell ref="C84:D84"/>
    <mergeCell ref="C95:D95"/>
    <mergeCell ref="C96:D96"/>
    <mergeCell ref="C98:D98"/>
    <mergeCell ref="C102:K102"/>
    <mergeCell ref="C103:D103"/>
    <mergeCell ref="C86:D86"/>
    <mergeCell ref="C111:D111"/>
    <mergeCell ref="C90:D90"/>
    <mergeCell ref="C91:D91"/>
    <mergeCell ref="C92:D92"/>
    <mergeCell ref="C93:D93"/>
    <mergeCell ref="C94:D94"/>
    <mergeCell ref="C108:K108"/>
    <mergeCell ref="C73:D73"/>
    <mergeCell ref="C109:D109"/>
    <mergeCell ref="C79:D79"/>
    <mergeCell ref="C80:D80"/>
    <mergeCell ref="C81:D81"/>
    <mergeCell ref="C82:D82"/>
    <mergeCell ref="C83:D83"/>
    <mergeCell ref="C87:D87"/>
    <mergeCell ref="C88:D88"/>
    <mergeCell ref="I31:K31"/>
    <mergeCell ref="L31:N31"/>
    <mergeCell ref="C106:K106"/>
    <mergeCell ref="C107:D107"/>
    <mergeCell ref="C85:D85"/>
    <mergeCell ref="O16:Q16"/>
    <mergeCell ref="O17:Q17"/>
    <mergeCell ref="C113:D113"/>
    <mergeCell ref="F16:H16"/>
    <mergeCell ref="I16:K16"/>
    <mergeCell ref="L16:N16"/>
    <mergeCell ref="F17:H17"/>
    <mergeCell ref="I17:K17"/>
    <mergeCell ref="L17:N17"/>
    <mergeCell ref="C18:D18"/>
    <mergeCell ref="C19:D19"/>
    <mergeCell ref="C64:K64"/>
    <mergeCell ref="C65:D65"/>
    <mergeCell ref="C66:D66"/>
    <mergeCell ref="C67:D67"/>
    <mergeCell ref="C71:D71"/>
    <mergeCell ref="O31:Q31"/>
    <mergeCell ref="F32:H32"/>
    <mergeCell ref="C69:D6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Q309"/>
  <sheetViews>
    <sheetView topLeftCell="A294" zoomScale="80" zoomScaleNormal="80" workbookViewId="0">
      <selection activeCell="H279" sqref="H279"/>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16.85546875" customWidth="1"/>
    <col min="16" max="16" width="13.28515625" customWidth="1"/>
    <col min="17" max="17" width="12.85546875" customWidth="1"/>
  </cols>
  <sheetData>
    <row r="1" spans="1:17" ht="21.75" customHeight="1">
      <c r="A1" s="27" t="s">
        <v>0</v>
      </c>
    </row>
    <row r="2" spans="1:17" ht="22.5" customHeight="1">
      <c r="C2" s="25" t="s">
        <v>41</v>
      </c>
    </row>
    <row r="4" spans="1:17">
      <c r="C4" s="4" t="s">
        <v>1</v>
      </c>
      <c r="D4" s="5" t="s">
        <v>54</v>
      </c>
      <c r="E4" s="1"/>
    </row>
    <row r="5" spans="1:17" ht="15.75">
      <c r="F5" s="6"/>
    </row>
    <row r="6" spans="1:17">
      <c r="C6" s="4" t="s">
        <v>2</v>
      </c>
      <c r="D6" s="5" t="s">
        <v>54</v>
      </c>
      <c r="E6" s="1"/>
    </row>
    <row r="7" spans="1:17" ht="15.75">
      <c r="C7" s="4" t="s">
        <v>5</v>
      </c>
      <c r="D7" s="16" t="s">
        <v>649</v>
      </c>
      <c r="E7" s="1"/>
    </row>
    <row r="8" spans="1:17" ht="15" customHeight="1">
      <c r="C8" s="4" t="s">
        <v>7</v>
      </c>
      <c r="D8" s="5">
        <v>47</v>
      </c>
      <c r="E8" s="1"/>
    </row>
    <row r="9" spans="1:17">
      <c r="C9" s="4" t="s">
        <v>12</v>
      </c>
      <c r="D9" s="5" t="s">
        <v>311</v>
      </c>
      <c r="E9" s="1"/>
    </row>
    <row r="10" spans="1:17">
      <c r="C10" s="4" t="s">
        <v>13</v>
      </c>
      <c r="D10" s="7" t="s">
        <v>578</v>
      </c>
      <c r="E10" s="1"/>
    </row>
    <row r="11" spans="1:17" ht="30">
      <c r="C11" s="8" t="s">
        <v>51</v>
      </c>
      <c r="D11" s="56">
        <v>1.1900000000000001E-2</v>
      </c>
      <c r="E11" s="1"/>
    </row>
    <row r="12" spans="1:17" ht="15.75" customHeight="1">
      <c r="C12" s="8" t="s">
        <v>50</v>
      </c>
      <c r="D12" s="18" t="s">
        <v>311</v>
      </c>
      <c r="E12" s="1"/>
    </row>
    <row r="13" spans="1:17" s="10" customFormat="1">
      <c r="B13" s="9"/>
      <c r="F13" s="147" t="s">
        <v>3</v>
      </c>
      <c r="G13" s="148"/>
      <c r="H13" s="149"/>
      <c r="I13" s="146" t="s">
        <v>4</v>
      </c>
      <c r="J13" s="146"/>
      <c r="K13" s="146"/>
      <c r="L13" s="146" t="s">
        <v>49</v>
      </c>
      <c r="M13" s="146"/>
      <c r="N13" s="146"/>
      <c r="O13" s="146" t="s">
        <v>48</v>
      </c>
      <c r="P13" s="146"/>
      <c r="Q13" s="146"/>
    </row>
    <row r="14" spans="1:17" s="10" customFormat="1">
      <c r="B14" s="9"/>
      <c r="F14" s="147" t="s">
        <v>6</v>
      </c>
      <c r="G14" s="148"/>
      <c r="H14" s="149"/>
      <c r="I14" s="150" t="s">
        <v>26</v>
      </c>
      <c r="J14" s="150"/>
      <c r="K14" s="150"/>
      <c r="L14" s="150" t="s">
        <v>26</v>
      </c>
      <c r="M14" s="150"/>
      <c r="N14" s="150"/>
      <c r="O14" s="150" t="s">
        <v>26</v>
      </c>
      <c r="P14" s="150"/>
      <c r="Q14" s="150"/>
    </row>
    <row r="15" spans="1:17" s="13" customFormat="1" ht="30">
      <c r="B15" s="11"/>
      <c r="C15" s="151" t="s">
        <v>14</v>
      </c>
      <c r="D15" s="152"/>
      <c r="E15" s="23" t="s">
        <v>17</v>
      </c>
      <c r="F15" s="23" t="s">
        <v>8</v>
      </c>
      <c r="G15" s="23" t="s">
        <v>18</v>
      </c>
      <c r="H15" s="23" t="s">
        <v>19</v>
      </c>
      <c r="I15" s="23" t="s">
        <v>9</v>
      </c>
      <c r="J15" s="23" t="s">
        <v>10</v>
      </c>
      <c r="K15" s="23" t="s">
        <v>11</v>
      </c>
      <c r="L15" s="23" t="s">
        <v>9</v>
      </c>
      <c r="M15" s="23" t="s">
        <v>10</v>
      </c>
      <c r="N15" s="23" t="s">
        <v>11</v>
      </c>
      <c r="O15" s="28" t="s">
        <v>9</v>
      </c>
      <c r="P15" s="28" t="s">
        <v>10</v>
      </c>
      <c r="Q15" s="28" t="s">
        <v>11</v>
      </c>
    </row>
    <row r="16" spans="1:17" ht="48.75" customHeight="1">
      <c r="C16" s="134" t="s">
        <v>648</v>
      </c>
      <c r="D16" s="135"/>
      <c r="E16" s="14" t="s">
        <v>649</v>
      </c>
      <c r="F16" s="18">
        <v>1089</v>
      </c>
      <c r="G16" s="18">
        <v>27.73</v>
      </c>
      <c r="H16" s="18">
        <v>787</v>
      </c>
      <c r="I16" s="18">
        <v>27.13</v>
      </c>
      <c r="J16" s="18">
        <v>21.62</v>
      </c>
      <c r="K16" s="18">
        <v>18.350000000000001</v>
      </c>
      <c r="L16" s="18" t="s">
        <v>311</v>
      </c>
      <c r="M16" s="18" t="s">
        <v>311</v>
      </c>
      <c r="N16" s="18" t="s">
        <v>311</v>
      </c>
      <c r="O16" s="18" t="s">
        <v>311</v>
      </c>
      <c r="P16" s="18" t="s">
        <v>311</v>
      </c>
      <c r="Q16" s="18" t="s">
        <v>311</v>
      </c>
    </row>
    <row r="17" spans="2:17">
      <c r="B17" s="15"/>
      <c r="C17" s="156" t="s">
        <v>650</v>
      </c>
      <c r="D17" s="156"/>
      <c r="E17" s="156"/>
      <c r="F17" s="156"/>
      <c r="G17" s="156"/>
      <c r="H17" s="156"/>
      <c r="I17" s="156"/>
      <c r="J17" s="156"/>
      <c r="K17" s="156"/>
    </row>
    <row r="18" spans="2:17">
      <c r="C18" s="138" t="s">
        <v>546</v>
      </c>
      <c r="D18" s="139"/>
      <c r="E18" s="14" t="s">
        <v>549</v>
      </c>
      <c r="F18" s="18">
        <v>150</v>
      </c>
      <c r="G18" s="18">
        <v>0</v>
      </c>
      <c r="H18" s="18">
        <v>150</v>
      </c>
      <c r="I18" s="50">
        <v>2.48</v>
      </c>
      <c r="J18" s="50">
        <v>1.97</v>
      </c>
      <c r="K18" s="50">
        <v>1.67</v>
      </c>
      <c r="L18" s="18" t="s">
        <v>311</v>
      </c>
      <c r="M18" s="18" t="s">
        <v>311</v>
      </c>
      <c r="N18" s="18" t="s">
        <v>311</v>
      </c>
      <c r="O18" s="18" t="s">
        <v>311</v>
      </c>
      <c r="P18" s="18" t="s">
        <v>311</v>
      </c>
      <c r="Q18" s="18" t="s">
        <v>311</v>
      </c>
    </row>
    <row r="19" spans="2:17">
      <c r="C19" s="138" t="s">
        <v>547</v>
      </c>
      <c r="D19" s="139"/>
      <c r="E19" s="14" t="s">
        <v>550</v>
      </c>
      <c r="F19" s="18">
        <v>50</v>
      </c>
      <c r="G19" s="18">
        <v>0</v>
      </c>
      <c r="H19" s="18">
        <v>50</v>
      </c>
      <c r="I19" s="50">
        <v>1.75</v>
      </c>
      <c r="J19" s="50">
        <v>1.39</v>
      </c>
      <c r="K19" s="50">
        <v>1.18</v>
      </c>
      <c r="L19" s="18" t="s">
        <v>311</v>
      </c>
      <c r="M19" s="18" t="s">
        <v>311</v>
      </c>
      <c r="N19" s="18" t="s">
        <v>311</v>
      </c>
      <c r="O19" s="18" t="s">
        <v>311</v>
      </c>
      <c r="P19" s="18" t="s">
        <v>311</v>
      </c>
      <c r="Q19" s="18" t="s">
        <v>311</v>
      </c>
    </row>
    <row r="20" spans="2:17">
      <c r="C20" s="138" t="s">
        <v>652</v>
      </c>
      <c r="D20" s="139"/>
      <c r="E20" s="14" t="s">
        <v>653</v>
      </c>
      <c r="F20" s="18">
        <v>299</v>
      </c>
      <c r="G20" s="18">
        <v>16.05</v>
      </c>
      <c r="H20" s="18">
        <v>251</v>
      </c>
      <c r="I20" s="50">
        <v>12.67</v>
      </c>
      <c r="J20" s="50">
        <v>10.92</v>
      </c>
      <c r="K20" s="50">
        <v>9.8699999999999992</v>
      </c>
      <c r="L20" s="18" t="s">
        <v>311</v>
      </c>
      <c r="M20" s="18" t="s">
        <v>311</v>
      </c>
      <c r="N20" s="18" t="s">
        <v>311</v>
      </c>
      <c r="O20" s="18" t="s">
        <v>311</v>
      </c>
      <c r="P20" s="18" t="s">
        <v>311</v>
      </c>
      <c r="Q20" s="18" t="s">
        <v>311</v>
      </c>
    </row>
    <row r="21" spans="2:17">
      <c r="C21" s="138" t="s">
        <v>651</v>
      </c>
      <c r="D21" s="139"/>
      <c r="E21" s="14" t="s">
        <v>654</v>
      </c>
      <c r="F21" s="18">
        <v>158</v>
      </c>
      <c r="G21" s="18">
        <v>11.39</v>
      </c>
      <c r="H21" s="18">
        <v>140</v>
      </c>
      <c r="I21" s="50">
        <v>4.8499999999999996</v>
      </c>
      <c r="J21" s="50">
        <v>3.86</v>
      </c>
      <c r="K21" s="50">
        <v>3.28</v>
      </c>
      <c r="L21" s="18" t="s">
        <v>311</v>
      </c>
      <c r="M21" s="18" t="s">
        <v>311</v>
      </c>
      <c r="N21" s="18" t="s">
        <v>311</v>
      </c>
      <c r="O21" s="18" t="s">
        <v>311</v>
      </c>
      <c r="P21" s="18" t="s">
        <v>311</v>
      </c>
      <c r="Q21" s="18" t="s">
        <v>311</v>
      </c>
    </row>
    <row r="22" spans="2:17">
      <c r="C22" s="138" t="s">
        <v>566</v>
      </c>
      <c r="D22" s="139"/>
      <c r="E22" s="14" t="s">
        <v>569</v>
      </c>
      <c r="F22" s="18">
        <v>343</v>
      </c>
      <c r="G22" s="18">
        <v>11.95</v>
      </c>
      <c r="H22" s="18">
        <v>302</v>
      </c>
      <c r="I22" s="50">
        <v>10.42</v>
      </c>
      <c r="J22" s="50">
        <v>8.3000000000000007</v>
      </c>
      <c r="K22" s="50">
        <v>7.05</v>
      </c>
      <c r="L22" s="18" t="s">
        <v>311</v>
      </c>
      <c r="M22" s="18" t="s">
        <v>311</v>
      </c>
      <c r="N22" s="18" t="s">
        <v>311</v>
      </c>
      <c r="O22" s="18" t="s">
        <v>311</v>
      </c>
      <c r="P22" s="18" t="s">
        <v>311</v>
      </c>
      <c r="Q22" s="18" t="s">
        <v>311</v>
      </c>
    </row>
    <row r="23" spans="2:17">
      <c r="C23" s="138" t="s">
        <v>558</v>
      </c>
      <c r="D23" s="139"/>
      <c r="E23" s="14" t="s">
        <v>570</v>
      </c>
      <c r="F23" s="18">
        <v>374</v>
      </c>
      <c r="G23" s="18">
        <v>5.88</v>
      </c>
      <c r="H23" s="18">
        <v>352</v>
      </c>
      <c r="I23" s="50">
        <v>12.16</v>
      </c>
      <c r="J23" s="50">
        <v>9.69</v>
      </c>
      <c r="K23" s="50">
        <v>8.2200000000000006</v>
      </c>
      <c r="L23" s="18" t="s">
        <v>311</v>
      </c>
      <c r="M23" s="18" t="s">
        <v>311</v>
      </c>
      <c r="N23" s="18" t="s">
        <v>311</v>
      </c>
      <c r="O23" s="18" t="s">
        <v>311</v>
      </c>
      <c r="P23" s="18" t="s">
        <v>311</v>
      </c>
      <c r="Q23" s="18" t="s">
        <v>311</v>
      </c>
    </row>
    <row r="24" spans="2:17">
      <c r="C24" s="138" t="s">
        <v>655</v>
      </c>
      <c r="D24" s="139"/>
      <c r="E24" s="14" t="s">
        <v>659</v>
      </c>
      <c r="F24" s="18">
        <v>230</v>
      </c>
      <c r="G24" s="18">
        <v>0</v>
      </c>
      <c r="H24" s="18">
        <v>230</v>
      </c>
      <c r="I24" s="50">
        <v>6.93</v>
      </c>
      <c r="J24" s="50">
        <v>5.53</v>
      </c>
      <c r="K24" s="50">
        <v>4.6900000000000004</v>
      </c>
      <c r="L24" s="18" t="s">
        <v>311</v>
      </c>
      <c r="M24" s="18" t="s">
        <v>311</v>
      </c>
      <c r="N24" s="18" t="s">
        <v>311</v>
      </c>
      <c r="O24" s="18" t="s">
        <v>311</v>
      </c>
      <c r="P24" s="18" t="s">
        <v>311</v>
      </c>
      <c r="Q24" s="18" t="s">
        <v>311</v>
      </c>
    </row>
    <row r="25" spans="2:17">
      <c r="C25" s="138" t="s">
        <v>656</v>
      </c>
      <c r="D25" s="139"/>
      <c r="E25" s="14" t="s">
        <v>660</v>
      </c>
      <c r="F25" s="18">
        <v>230</v>
      </c>
      <c r="G25" s="18">
        <v>0</v>
      </c>
      <c r="H25" s="18">
        <v>230</v>
      </c>
      <c r="I25" s="50">
        <v>6.93</v>
      </c>
      <c r="J25" s="50">
        <v>5.53</v>
      </c>
      <c r="K25" s="50">
        <v>4.6900000000000004</v>
      </c>
      <c r="L25" s="18" t="s">
        <v>311</v>
      </c>
      <c r="M25" s="18" t="s">
        <v>311</v>
      </c>
      <c r="N25" s="18" t="s">
        <v>311</v>
      </c>
      <c r="O25" s="18" t="s">
        <v>311</v>
      </c>
      <c r="P25" s="18" t="s">
        <v>311</v>
      </c>
      <c r="Q25" s="18" t="s">
        <v>311</v>
      </c>
    </row>
    <row r="26" spans="2:17">
      <c r="C26" s="138" t="s">
        <v>657</v>
      </c>
      <c r="D26" s="139"/>
      <c r="E26" s="14" t="s">
        <v>661</v>
      </c>
      <c r="F26" s="18">
        <v>230</v>
      </c>
      <c r="G26" s="18">
        <v>0</v>
      </c>
      <c r="H26" s="18">
        <v>230</v>
      </c>
      <c r="I26" s="50">
        <v>6.93</v>
      </c>
      <c r="J26" s="50">
        <v>5.53</v>
      </c>
      <c r="K26" s="50">
        <v>4.6900000000000004</v>
      </c>
      <c r="L26" s="18" t="s">
        <v>311</v>
      </c>
      <c r="M26" s="18" t="s">
        <v>311</v>
      </c>
      <c r="N26" s="18" t="s">
        <v>311</v>
      </c>
      <c r="O26" s="18" t="s">
        <v>311</v>
      </c>
      <c r="P26" s="18" t="s">
        <v>311</v>
      </c>
      <c r="Q26" s="18" t="s">
        <v>311</v>
      </c>
    </row>
    <row r="27" spans="2:17">
      <c r="C27" s="138" t="s">
        <v>658</v>
      </c>
      <c r="D27" s="139"/>
      <c r="E27" s="14" t="s">
        <v>662</v>
      </c>
      <c r="F27" s="18">
        <v>219</v>
      </c>
      <c r="G27" s="18">
        <v>0</v>
      </c>
      <c r="H27" s="18">
        <v>219</v>
      </c>
      <c r="I27" s="50">
        <v>7.63</v>
      </c>
      <c r="J27" s="50">
        <v>6.08</v>
      </c>
      <c r="K27" s="50">
        <v>5.17</v>
      </c>
      <c r="L27" s="18" t="s">
        <v>311</v>
      </c>
      <c r="M27" s="18" t="s">
        <v>311</v>
      </c>
      <c r="N27" s="18" t="s">
        <v>311</v>
      </c>
      <c r="O27" s="18" t="s">
        <v>311</v>
      </c>
      <c r="P27" s="18" t="s">
        <v>311</v>
      </c>
      <c r="Q27" s="18" t="s">
        <v>311</v>
      </c>
    </row>
    <row r="28" spans="2:17">
      <c r="C28" s="138" t="s">
        <v>560</v>
      </c>
      <c r="D28" s="139"/>
      <c r="E28" s="14" t="s">
        <v>572</v>
      </c>
      <c r="F28" s="18">
        <v>343</v>
      </c>
      <c r="G28" s="18">
        <v>11.95</v>
      </c>
      <c r="H28" s="18">
        <v>302</v>
      </c>
      <c r="I28" s="50">
        <v>10.42</v>
      </c>
      <c r="J28" s="50">
        <v>8.3000000000000007</v>
      </c>
      <c r="K28" s="50">
        <v>7.05</v>
      </c>
      <c r="L28" s="18" t="s">
        <v>311</v>
      </c>
      <c r="M28" s="18" t="s">
        <v>311</v>
      </c>
      <c r="N28" s="18" t="s">
        <v>311</v>
      </c>
      <c r="O28" s="18" t="s">
        <v>311</v>
      </c>
      <c r="P28" s="18" t="s">
        <v>311</v>
      </c>
      <c r="Q28" s="18" t="s">
        <v>311</v>
      </c>
    </row>
    <row r="29" spans="2:17">
      <c r="C29" s="138" t="s">
        <v>561</v>
      </c>
      <c r="D29" s="139"/>
      <c r="E29" s="14" t="s">
        <v>141</v>
      </c>
      <c r="F29" s="18">
        <v>299</v>
      </c>
      <c r="G29" s="18">
        <v>0</v>
      </c>
      <c r="H29" s="18">
        <v>299</v>
      </c>
      <c r="I29" s="50">
        <v>6.65</v>
      </c>
      <c r="J29" s="50">
        <v>5.3</v>
      </c>
      <c r="K29" s="50">
        <v>4.51</v>
      </c>
      <c r="L29" s="18" t="s">
        <v>311</v>
      </c>
      <c r="M29" s="18" t="s">
        <v>311</v>
      </c>
      <c r="N29" s="18" t="s">
        <v>311</v>
      </c>
      <c r="O29" s="18" t="s">
        <v>311</v>
      </c>
      <c r="P29" s="18" t="s">
        <v>311</v>
      </c>
      <c r="Q29" s="18" t="s">
        <v>311</v>
      </c>
    </row>
    <row r="30" spans="2:17">
      <c r="C30" s="138" t="s">
        <v>565</v>
      </c>
      <c r="D30" s="139"/>
      <c r="E30" s="14" t="s">
        <v>576</v>
      </c>
      <c r="F30" s="18">
        <v>56</v>
      </c>
      <c r="G30" s="18">
        <v>12.5</v>
      </c>
      <c r="H30" s="18">
        <v>49</v>
      </c>
      <c r="I30" s="50">
        <v>1.7</v>
      </c>
      <c r="J30" s="50">
        <v>1.36</v>
      </c>
      <c r="K30" s="50">
        <v>1.1599999999999999</v>
      </c>
      <c r="L30" s="18" t="s">
        <v>311</v>
      </c>
      <c r="M30" s="18" t="s">
        <v>311</v>
      </c>
      <c r="N30" s="18" t="s">
        <v>311</v>
      </c>
      <c r="O30" s="18" t="s">
        <v>311</v>
      </c>
      <c r="P30" s="18" t="s">
        <v>311</v>
      </c>
      <c r="Q30" s="18" t="s">
        <v>311</v>
      </c>
    </row>
    <row r="31" spans="2:17">
      <c r="C31" s="140" t="s">
        <v>21</v>
      </c>
      <c r="D31" s="140"/>
      <c r="E31" s="140"/>
      <c r="F31" s="140"/>
      <c r="G31" s="140"/>
      <c r="H31" s="140"/>
      <c r="I31" s="140"/>
      <c r="J31" s="140"/>
      <c r="K31" s="140"/>
    </row>
    <row r="32" spans="2:17">
      <c r="C32" s="138" t="s">
        <v>311</v>
      </c>
      <c r="D32" s="139"/>
      <c r="E32" s="14" t="s">
        <v>311</v>
      </c>
      <c r="F32" s="14" t="s">
        <v>311</v>
      </c>
      <c r="G32" s="14" t="s">
        <v>311</v>
      </c>
      <c r="H32" s="14" t="s">
        <v>311</v>
      </c>
      <c r="I32" s="14" t="s">
        <v>311</v>
      </c>
      <c r="J32" s="14" t="s">
        <v>311</v>
      </c>
      <c r="K32" s="14" t="s">
        <v>311</v>
      </c>
      <c r="L32" s="14" t="s">
        <v>311</v>
      </c>
      <c r="M32" s="14" t="s">
        <v>311</v>
      </c>
      <c r="N32" s="14" t="s">
        <v>311</v>
      </c>
      <c r="O32" s="14" t="s">
        <v>311</v>
      </c>
      <c r="P32" s="14" t="s">
        <v>311</v>
      </c>
      <c r="Q32" s="14" t="s">
        <v>311</v>
      </c>
    </row>
    <row r="33" spans="3:17" ht="15" customHeight="1">
      <c r="C33" s="140" t="s">
        <v>22</v>
      </c>
      <c r="D33" s="140"/>
      <c r="E33" s="140"/>
      <c r="F33" s="140"/>
      <c r="G33" s="140"/>
      <c r="H33" s="140"/>
      <c r="I33" s="140"/>
      <c r="J33" s="140"/>
      <c r="K33" s="140"/>
    </row>
    <row r="34" spans="3:17" ht="15" customHeight="1">
      <c r="C34" s="138" t="s">
        <v>119</v>
      </c>
      <c r="D34" s="139"/>
      <c r="E34" s="14" t="s">
        <v>311</v>
      </c>
      <c r="F34" s="14" t="s">
        <v>311</v>
      </c>
      <c r="G34" s="14" t="s">
        <v>311</v>
      </c>
      <c r="H34" s="14" t="s">
        <v>311</v>
      </c>
      <c r="I34" s="14" t="s">
        <v>311</v>
      </c>
      <c r="J34" s="14" t="s">
        <v>311</v>
      </c>
      <c r="K34" s="14" t="s">
        <v>311</v>
      </c>
      <c r="L34" s="14" t="s">
        <v>311</v>
      </c>
      <c r="M34" s="14" t="s">
        <v>311</v>
      </c>
      <c r="N34" s="14" t="s">
        <v>311</v>
      </c>
      <c r="O34" s="14" t="s">
        <v>311</v>
      </c>
      <c r="P34" s="14" t="s">
        <v>311</v>
      </c>
      <c r="Q34" s="14" t="s">
        <v>311</v>
      </c>
    </row>
    <row r="35" spans="3:17" ht="15" customHeight="1">
      <c r="C35" s="140" t="s">
        <v>34</v>
      </c>
      <c r="D35" s="140"/>
      <c r="E35" s="140"/>
      <c r="F35" s="140"/>
      <c r="G35" s="140"/>
      <c r="H35" s="140"/>
      <c r="I35" s="140"/>
      <c r="J35" s="140"/>
      <c r="K35" s="137"/>
    </row>
    <row r="36" spans="3:17" ht="15" customHeight="1">
      <c r="C36" s="138" t="s">
        <v>663</v>
      </c>
      <c r="D36" s="139"/>
      <c r="E36" s="14" t="s">
        <v>311</v>
      </c>
      <c r="F36" s="18" t="s">
        <v>311</v>
      </c>
      <c r="G36" s="14" t="s">
        <v>311</v>
      </c>
      <c r="H36" s="14" t="s">
        <v>311</v>
      </c>
      <c r="I36" s="14" t="s">
        <v>311</v>
      </c>
      <c r="J36" s="14" t="s">
        <v>311</v>
      </c>
      <c r="K36" s="14" t="s">
        <v>311</v>
      </c>
      <c r="L36" s="14" t="s">
        <v>311</v>
      </c>
      <c r="M36" s="14" t="s">
        <v>311</v>
      </c>
      <c r="N36" s="14" t="s">
        <v>311</v>
      </c>
      <c r="O36" s="14" t="s">
        <v>311</v>
      </c>
      <c r="P36" s="14" t="s">
        <v>311</v>
      </c>
      <c r="Q36" s="14" t="s">
        <v>311</v>
      </c>
    </row>
    <row r="37" spans="3:17">
      <c r="C37" s="3" t="s">
        <v>39</v>
      </c>
      <c r="F37" s="19"/>
      <c r="G37" s="19"/>
      <c r="H37" s="19"/>
      <c r="I37" s="19"/>
      <c r="J37" s="19"/>
      <c r="K37" s="19"/>
    </row>
    <row r="38" spans="3:17">
      <c r="C38" s="142" t="s">
        <v>29</v>
      </c>
      <c r="D38" s="143"/>
      <c r="E38" s="14" t="s">
        <v>311</v>
      </c>
      <c r="F38" s="20" t="s">
        <v>311</v>
      </c>
      <c r="G38" s="14" t="s">
        <v>311</v>
      </c>
      <c r="H38" s="14" t="s">
        <v>311</v>
      </c>
      <c r="I38" s="14" t="s">
        <v>311</v>
      </c>
      <c r="J38" s="14" t="s">
        <v>311</v>
      </c>
      <c r="K38" s="14" t="s">
        <v>311</v>
      </c>
      <c r="L38" s="14" t="s">
        <v>311</v>
      </c>
      <c r="M38" s="14" t="s">
        <v>311</v>
      </c>
      <c r="N38" s="14" t="s">
        <v>311</v>
      </c>
      <c r="O38" s="14" t="s">
        <v>311</v>
      </c>
      <c r="P38" s="14" t="s">
        <v>311</v>
      </c>
      <c r="Q38" s="14" t="s">
        <v>311</v>
      </c>
    </row>
    <row r="39" spans="3:17">
      <c r="C39" s="142" t="s">
        <v>32</v>
      </c>
      <c r="D39" s="143"/>
      <c r="E39" s="14" t="s">
        <v>311</v>
      </c>
      <c r="F39" s="20" t="s">
        <v>311</v>
      </c>
      <c r="G39" s="14" t="s">
        <v>311</v>
      </c>
      <c r="H39" s="14" t="s">
        <v>311</v>
      </c>
      <c r="I39" s="14" t="s">
        <v>311</v>
      </c>
      <c r="J39" s="14" t="s">
        <v>311</v>
      </c>
      <c r="K39" s="14" t="s">
        <v>311</v>
      </c>
      <c r="L39" s="14" t="s">
        <v>311</v>
      </c>
      <c r="M39" s="14" t="s">
        <v>311</v>
      </c>
      <c r="N39" s="14" t="s">
        <v>311</v>
      </c>
      <c r="O39" s="14" t="s">
        <v>311</v>
      </c>
      <c r="P39" s="14" t="s">
        <v>311</v>
      </c>
      <c r="Q39" s="14" t="s">
        <v>311</v>
      </c>
    </row>
    <row r="40" spans="3:17">
      <c r="C40" s="136" t="s">
        <v>664</v>
      </c>
      <c r="D40" s="137"/>
      <c r="E40" s="24" t="s">
        <v>57</v>
      </c>
      <c r="F40" s="24" t="s">
        <v>57</v>
      </c>
      <c r="G40" s="24" t="s">
        <v>57</v>
      </c>
      <c r="H40" s="24" t="s">
        <v>57</v>
      </c>
      <c r="I40" s="24" t="s">
        <v>57</v>
      </c>
      <c r="J40" s="24" t="s">
        <v>57</v>
      </c>
      <c r="K40" s="24" t="s">
        <v>57</v>
      </c>
      <c r="L40" s="24" t="s">
        <v>57</v>
      </c>
      <c r="M40" s="24" t="s">
        <v>57</v>
      </c>
      <c r="N40" s="24" t="s">
        <v>57</v>
      </c>
      <c r="O40" s="24" t="s">
        <v>57</v>
      </c>
      <c r="P40" s="24" t="s">
        <v>57</v>
      </c>
      <c r="Q40" s="24" t="s">
        <v>57</v>
      </c>
    </row>
    <row r="41" spans="3:17">
      <c r="C41" s="136" t="s">
        <v>31</v>
      </c>
      <c r="D41" s="137"/>
      <c r="E41" s="24" t="s">
        <v>311</v>
      </c>
      <c r="F41" s="24" t="s">
        <v>311</v>
      </c>
      <c r="G41" s="24" t="s">
        <v>311</v>
      </c>
      <c r="H41" s="24" t="s">
        <v>311</v>
      </c>
      <c r="I41" s="24" t="s">
        <v>311</v>
      </c>
      <c r="J41" s="24" t="s">
        <v>311</v>
      </c>
      <c r="K41" s="24" t="s">
        <v>311</v>
      </c>
      <c r="L41" s="24" t="s">
        <v>311</v>
      </c>
      <c r="M41" s="24" t="s">
        <v>311</v>
      </c>
      <c r="N41" s="24" t="s">
        <v>311</v>
      </c>
      <c r="O41" s="24" t="s">
        <v>311</v>
      </c>
      <c r="P41" s="24" t="s">
        <v>311</v>
      </c>
      <c r="Q41" s="24" t="s">
        <v>311</v>
      </c>
    </row>
    <row r="42" spans="3:17">
      <c r="C42" s="136" t="s">
        <v>25</v>
      </c>
      <c r="D42" s="137"/>
      <c r="E42" s="24" t="s">
        <v>57</v>
      </c>
      <c r="F42" s="24" t="s">
        <v>57</v>
      </c>
      <c r="G42" s="24" t="s">
        <v>57</v>
      </c>
      <c r="H42" s="24" t="s">
        <v>57</v>
      </c>
      <c r="I42" s="24" t="s">
        <v>57</v>
      </c>
      <c r="J42" s="24" t="s">
        <v>57</v>
      </c>
      <c r="K42" s="24" t="s">
        <v>57</v>
      </c>
      <c r="L42" s="24" t="s">
        <v>57</v>
      </c>
      <c r="M42" s="24" t="s">
        <v>57</v>
      </c>
      <c r="N42" s="24" t="s">
        <v>57</v>
      </c>
      <c r="O42" s="24" t="s">
        <v>57</v>
      </c>
      <c r="P42" s="24" t="s">
        <v>57</v>
      </c>
      <c r="Q42" s="24" t="s">
        <v>57</v>
      </c>
    </row>
    <row r="43" spans="3:17">
      <c r="C43" s="141" t="s">
        <v>47</v>
      </c>
      <c r="D43" s="141"/>
      <c r="E43" s="24"/>
      <c r="F43" s="24"/>
      <c r="G43" s="24"/>
      <c r="H43" s="24"/>
      <c r="I43" s="24"/>
      <c r="J43" s="24"/>
      <c r="K43" s="24"/>
      <c r="L43" s="24"/>
      <c r="M43" s="24"/>
      <c r="N43" s="24"/>
      <c r="O43" s="24"/>
      <c r="P43" s="24"/>
      <c r="Q43" s="24"/>
    </row>
    <row r="44" spans="3:17">
      <c r="C44" s="141" t="s">
        <v>33</v>
      </c>
      <c r="D44" s="141"/>
      <c r="E44" s="24" t="s">
        <v>311</v>
      </c>
      <c r="F44" s="24"/>
      <c r="G44" s="24"/>
      <c r="H44" s="24"/>
      <c r="I44" s="24"/>
      <c r="J44" s="24"/>
      <c r="K44" s="24"/>
      <c r="L44" s="24"/>
      <c r="M44" s="24"/>
      <c r="N44" s="24"/>
      <c r="O44" s="24"/>
      <c r="P44" s="24"/>
      <c r="Q44" s="24"/>
    </row>
    <row r="46" spans="3:17">
      <c r="C46" s="4" t="s">
        <v>2</v>
      </c>
      <c r="D46" s="5" t="s">
        <v>54</v>
      </c>
      <c r="E46" s="1"/>
    </row>
    <row r="47" spans="3:17" ht="15.75">
      <c r="C47" s="4" t="s">
        <v>5</v>
      </c>
      <c r="D47" s="16" t="s">
        <v>665</v>
      </c>
      <c r="E47" s="1"/>
    </row>
    <row r="48" spans="3:17" ht="15" customHeight="1">
      <c r="C48" s="4" t="s">
        <v>7</v>
      </c>
      <c r="D48" s="5">
        <v>42</v>
      </c>
      <c r="E48" s="1"/>
    </row>
    <row r="49" spans="2:17">
      <c r="C49" s="4" t="s">
        <v>12</v>
      </c>
      <c r="D49" s="5" t="s">
        <v>311</v>
      </c>
      <c r="E49" s="1"/>
    </row>
    <row r="50" spans="2:17">
      <c r="C50" s="4" t="s">
        <v>13</v>
      </c>
      <c r="D50" s="7" t="s">
        <v>602</v>
      </c>
      <c r="E50" s="1"/>
    </row>
    <row r="51" spans="2:17" ht="30">
      <c r="C51" s="8" t="s">
        <v>51</v>
      </c>
      <c r="D51" s="56">
        <v>2.0400000000000001E-2</v>
      </c>
      <c r="E51" s="1"/>
    </row>
    <row r="52" spans="2:17" ht="15.75" customHeight="1">
      <c r="C52" s="8" t="s">
        <v>50</v>
      </c>
      <c r="D52" s="18" t="s">
        <v>311</v>
      </c>
      <c r="E52" s="1"/>
    </row>
    <row r="53" spans="2:17" s="10" customFormat="1">
      <c r="B53" s="9"/>
      <c r="F53" s="147" t="s">
        <v>3</v>
      </c>
      <c r="G53" s="148"/>
      <c r="H53" s="149"/>
      <c r="I53" s="146" t="s">
        <v>4</v>
      </c>
      <c r="J53" s="146"/>
      <c r="K53" s="146"/>
      <c r="L53" s="146" t="s">
        <v>49</v>
      </c>
      <c r="M53" s="146"/>
      <c r="N53" s="146"/>
      <c r="O53" s="146" t="s">
        <v>48</v>
      </c>
      <c r="P53" s="146"/>
      <c r="Q53" s="146"/>
    </row>
    <row r="54" spans="2:17" s="10" customFormat="1">
      <c r="B54" s="9"/>
      <c r="F54" s="147" t="s">
        <v>6</v>
      </c>
      <c r="G54" s="148"/>
      <c r="H54" s="149"/>
      <c r="I54" s="150" t="s">
        <v>26</v>
      </c>
      <c r="J54" s="150"/>
      <c r="K54" s="150"/>
      <c r="L54" s="150" t="s">
        <v>26</v>
      </c>
      <c r="M54" s="150"/>
      <c r="N54" s="150"/>
      <c r="O54" s="150" t="s">
        <v>26</v>
      </c>
      <c r="P54" s="150"/>
      <c r="Q54" s="150"/>
    </row>
    <row r="55" spans="2:17" s="13" customFormat="1" ht="30">
      <c r="B55" s="11"/>
      <c r="C55" s="151" t="s">
        <v>14</v>
      </c>
      <c r="D55" s="152"/>
      <c r="E55" s="28" t="s">
        <v>17</v>
      </c>
      <c r="F55" s="28" t="s">
        <v>8</v>
      </c>
      <c r="G55" s="28" t="s">
        <v>18</v>
      </c>
      <c r="H55" s="28" t="s">
        <v>19</v>
      </c>
      <c r="I55" s="28" t="s">
        <v>9</v>
      </c>
      <c r="J55" s="28" t="s">
        <v>10</v>
      </c>
      <c r="K55" s="28" t="s">
        <v>11</v>
      </c>
      <c r="L55" s="28" t="s">
        <v>9</v>
      </c>
      <c r="M55" s="28" t="s">
        <v>10</v>
      </c>
      <c r="N55" s="28" t="s">
        <v>11</v>
      </c>
      <c r="O55" s="28" t="s">
        <v>9</v>
      </c>
      <c r="P55" s="28" t="s">
        <v>10</v>
      </c>
      <c r="Q55" s="28" t="s">
        <v>11</v>
      </c>
    </row>
    <row r="56" spans="2:17" ht="48.75" customHeight="1">
      <c r="C56" s="134" t="s">
        <v>667</v>
      </c>
      <c r="D56" s="135"/>
      <c r="E56" s="14" t="s">
        <v>665</v>
      </c>
      <c r="F56" s="18">
        <v>478</v>
      </c>
      <c r="G56" s="18">
        <v>11.3</v>
      </c>
      <c r="H56" s="18">
        <v>424</v>
      </c>
      <c r="I56" s="18">
        <v>27.13</v>
      </c>
      <c r="J56" s="18">
        <v>21.62</v>
      </c>
      <c r="K56" s="18">
        <v>18.350000000000001</v>
      </c>
      <c r="L56" s="18" t="s">
        <v>311</v>
      </c>
      <c r="M56" s="18" t="s">
        <v>311</v>
      </c>
      <c r="N56" s="18" t="s">
        <v>311</v>
      </c>
      <c r="O56" s="18" t="s">
        <v>311</v>
      </c>
      <c r="P56" s="18" t="s">
        <v>311</v>
      </c>
      <c r="Q56" s="18" t="s">
        <v>311</v>
      </c>
    </row>
    <row r="57" spans="2:17">
      <c r="B57" s="15"/>
      <c r="C57" s="156" t="s">
        <v>666</v>
      </c>
      <c r="D57" s="156"/>
      <c r="E57" s="156"/>
      <c r="F57" s="156"/>
      <c r="G57" s="156"/>
      <c r="H57" s="156"/>
      <c r="I57" s="156"/>
      <c r="J57" s="156"/>
      <c r="K57" s="156"/>
    </row>
    <row r="58" spans="2:17">
      <c r="C58" s="138" t="s">
        <v>546</v>
      </c>
      <c r="D58" s="139"/>
      <c r="E58" s="14" t="s">
        <v>549</v>
      </c>
      <c r="F58" s="18">
        <v>150</v>
      </c>
      <c r="G58" s="18">
        <v>0</v>
      </c>
      <c r="H58" s="18">
        <v>150</v>
      </c>
      <c r="I58" s="50">
        <v>2.48</v>
      </c>
      <c r="J58" s="50">
        <v>1.97</v>
      </c>
      <c r="K58" s="50">
        <v>1.67</v>
      </c>
      <c r="L58" s="18" t="s">
        <v>311</v>
      </c>
      <c r="M58" s="18" t="s">
        <v>311</v>
      </c>
      <c r="N58" s="18" t="s">
        <v>311</v>
      </c>
      <c r="O58" s="18" t="s">
        <v>311</v>
      </c>
      <c r="P58" s="18" t="s">
        <v>311</v>
      </c>
      <c r="Q58" s="18" t="s">
        <v>311</v>
      </c>
    </row>
    <row r="59" spans="2:17">
      <c r="C59" s="138" t="s">
        <v>547</v>
      </c>
      <c r="D59" s="139"/>
      <c r="E59" s="14" t="s">
        <v>550</v>
      </c>
      <c r="F59" s="18">
        <v>50</v>
      </c>
      <c r="G59" s="18">
        <v>0</v>
      </c>
      <c r="H59" s="18">
        <v>50</v>
      </c>
      <c r="I59" s="50">
        <v>1.75</v>
      </c>
      <c r="J59" s="50">
        <v>1.39</v>
      </c>
      <c r="K59" s="50">
        <v>1.18</v>
      </c>
      <c r="L59" s="18" t="s">
        <v>311</v>
      </c>
      <c r="M59" s="18" t="s">
        <v>311</v>
      </c>
      <c r="N59" s="18" t="s">
        <v>311</v>
      </c>
      <c r="O59" s="18" t="s">
        <v>311</v>
      </c>
      <c r="P59" s="18" t="s">
        <v>311</v>
      </c>
      <c r="Q59" s="18" t="s">
        <v>311</v>
      </c>
    </row>
    <row r="60" spans="2:17">
      <c r="C60" s="138" t="s">
        <v>668</v>
      </c>
      <c r="D60" s="139"/>
      <c r="E60" s="14" t="s">
        <v>551</v>
      </c>
      <c r="F60" s="18">
        <v>228</v>
      </c>
      <c r="G60" s="18">
        <v>11.4</v>
      </c>
      <c r="H60" s="18">
        <v>202</v>
      </c>
      <c r="I60" s="50">
        <v>6.97</v>
      </c>
      <c r="J60" s="50">
        <v>5.56</v>
      </c>
      <c r="K60" s="50">
        <v>4.71</v>
      </c>
      <c r="L60" s="18" t="s">
        <v>311</v>
      </c>
      <c r="M60" s="18" t="s">
        <v>311</v>
      </c>
      <c r="N60" s="18" t="s">
        <v>311</v>
      </c>
      <c r="O60" s="18" t="s">
        <v>311</v>
      </c>
      <c r="P60" s="18" t="s">
        <v>311</v>
      </c>
      <c r="Q60" s="18" t="s">
        <v>311</v>
      </c>
    </row>
    <row r="61" spans="2:17">
      <c r="C61" s="140" t="s">
        <v>21</v>
      </c>
      <c r="D61" s="140"/>
      <c r="E61" s="140"/>
      <c r="F61" s="140"/>
      <c r="G61" s="140"/>
      <c r="H61" s="140"/>
      <c r="I61" s="140"/>
      <c r="J61" s="140"/>
      <c r="K61" s="140"/>
    </row>
    <row r="62" spans="2:17">
      <c r="C62" s="138" t="s">
        <v>311</v>
      </c>
      <c r="D62" s="139"/>
      <c r="E62" s="14" t="s">
        <v>311</v>
      </c>
      <c r="F62" s="14" t="s">
        <v>311</v>
      </c>
      <c r="G62" s="14" t="s">
        <v>311</v>
      </c>
      <c r="H62" s="14" t="s">
        <v>311</v>
      </c>
      <c r="I62" s="14" t="s">
        <v>311</v>
      </c>
      <c r="J62" s="14" t="s">
        <v>311</v>
      </c>
      <c r="K62" s="14" t="s">
        <v>311</v>
      </c>
      <c r="L62" s="14" t="s">
        <v>311</v>
      </c>
      <c r="M62" s="14" t="s">
        <v>311</v>
      </c>
      <c r="N62" s="14" t="s">
        <v>311</v>
      </c>
      <c r="O62" s="14" t="s">
        <v>311</v>
      </c>
      <c r="P62" s="14" t="s">
        <v>311</v>
      </c>
      <c r="Q62" s="14" t="s">
        <v>311</v>
      </c>
    </row>
    <row r="63" spans="2:17" ht="15" customHeight="1">
      <c r="C63" s="140" t="s">
        <v>22</v>
      </c>
      <c r="D63" s="140"/>
      <c r="E63" s="140"/>
      <c r="F63" s="140"/>
      <c r="G63" s="140"/>
      <c r="H63" s="140"/>
      <c r="I63" s="140"/>
      <c r="J63" s="140"/>
      <c r="K63" s="140"/>
    </row>
    <row r="64" spans="2:17" ht="15" customHeight="1">
      <c r="C64" s="138" t="s">
        <v>119</v>
      </c>
      <c r="D64" s="139"/>
      <c r="E64" s="14" t="s">
        <v>311</v>
      </c>
      <c r="F64" s="14" t="s">
        <v>311</v>
      </c>
      <c r="G64" s="14" t="s">
        <v>311</v>
      </c>
      <c r="H64" s="14" t="s">
        <v>311</v>
      </c>
      <c r="I64" s="14" t="s">
        <v>311</v>
      </c>
      <c r="J64" s="14" t="s">
        <v>311</v>
      </c>
      <c r="K64" s="14" t="s">
        <v>311</v>
      </c>
      <c r="L64" s="14" t="s">
        <v>311</v>
      </c>
      <c r="M64" s="14" t="s">
        <v>311</v>
      </c>
      <c r="N64" s="14" t="s">
        <v>311</v>
      </c>
      <c r="O64" s="14" t="s">
        <v>311</v>
      </c>
      <c r="P64" s="14" t="s">
        <v>311</v>
      </c>
      <c r="Q64" s="14" t="s">
        <v>311</v>
      </c>
    </row>
    <row r="65" spans="3:17" ht="15" customHeight="1">
      <c r="C65" s="140" t="s">
        <v>34</v>
      </c>
      <c r="D65" s="140"/>
      <c r="E65" s="140"/>
      <c r="F65" s="140"/>
      <c r="G65" s="140"/>
      <c r="H65" s="140"/>
      <c r="I65" s="140"/>
      <c r="J65" s="140"/>
      <c r="K65" s="137"/>
    </row>
    <row r="66" spans="3:17" ht="15" customHeight="1">
      <c r="C66" s="138" t="s">
        <v>663</v>
      </c>
      <c r="D66" s="139"/>
      <c r="E66" s="14" t="s">
        <v>311</v>
      </c>
      <c r="F66" s="18" t="s">
        <v>311</v>
      </c>
      <c r="G66" s="14" t="s">
        <v>311</v>
      </c>
      <c r="H66" s="14" t="s">
        <v>311</v>
      </c>
      <c r="I66" s="14" t="s">
        <v>311</v>
      </c>
      <c r="J66" s="14" t="s">
        <v>311</v>
      </c>
      <c r="K66" s="14" t="s">
        <v>311</v>
      </c>
      <c r="L66" s="14" t="s">
        <v>311</v>
      </c>
      <c r="M66" s="14" t="s">
        <v>311</v>
      </c>
      <c r="N66" s="14" t="s">
        <v>311</v>
      </c>
      <c r="O66" s="14" t="s">
        <v>311</v>
      </c>
      <c r="P66" s="14" t="s">
        <v>311</v>
      </c>
      <c r="Q66" s="14" t="s">
        <v>311</v>
      </c>
    </row>
    <row r="67" spans="3:17">
      <c r="C67" s="3" t="s">
        <v>39</v>
      </c>
      <c r="F67" s="19"/>
      <c r="G67" s="19"/>
      <c r="H67" s="19"/>
      <c r="I67" s="19"/>
      <c r="J67" s="19"/>
      <c r="K67" s="19"/>
    </row>
    <row r="68" spans="3:17">
      <c r="C68" s="142" t="s">
        <v>29</v>
      </c>
      <c r="D68" s="143"/>
      <c r="E68" s="14" t="s">
        <v>311</v>
      </c>
      <c r="F68" s="20" t="s">
        <v>311</v>
      </c>
      <c r="G68" s="14" t="s">
        <v>311</v>
      </c>
      <c r="H68" s="14" t="s">
        <v>311</v>
      </c>
      <c r="I68" s="14" t="s">
        <v>311</v>
      </c>
      <c r="J68" s="14" t="s">
        <v>311</v>
      </c>
      <c r="K68" s="14" t="s">
        <v>311</v>
      </c>
      <c r="L68" s="14" t="s">
        <v>311</v>
      </c>
      <c r="M68" s="14" t="s">
        <v>311</v>
      </c>
      <c r="N68" s="14" t="s">
        <v>311</v>
      </c>
      <c r="O68" s="14" t="s">
        <v>311</v>
      </c>
      <c r="P68" s="14" t="s">
        <v>311</v>
      </c>
      <c r="Q68" s="14" t="s">
        <v>311</v>
      </c>
    </row>
    <row r="69" spans="3:17">
      <c r="C69" s="142" t="s">
        <v>32</v>
      </c>
      <c r="D69" s="143"/>
      <c r="E69" s="14" t="s">
        <v>311</v>
      </c>
      <c r="F69" s="20" t="s">
        <v>311</v>
      </c>
      <c r="G69" s="14" t="s">
        <v>311</v>
      </c>
      <c r="H69" s="14" t="s">
        <v>311</v>
      </c>
      <c r="I69" s="14" t="s">
        <v>311</v>
      </c>
      <c r="J69" s="14" t="s">
        <v>311</v>
      </c>
      <c r="K69" s="14" t="s">
        <v>311</v>
      </c>
      <c r="L69" s="14" t="s">
        <v>311</v>
      </c>
      <c r="M69" s="14" t="s">
        <v>311</v>
      </c>
      <c r="N69" s="14" t="s">
        <v>311</v>
      </c>
      <c r="O69" s="14" t="s">
        <v>311</v>
      </c>
      <c r="P69" s="14" t="s">
        <v>311</v>
      </c>
      <c r="Q69" s="14" t="s">
        <v>311</v>
      </c>
    </row>
    <row r="70" spans="3:17">
      <c r="C70" s="136" t="s">
        <v>664</v>
      </c>
      <c r="D70" s="137"/>
      <c r="E70" s="24" t="s">
        <v>57</v>
      </c>
      <c r="F70" s="24" t="s">
        <v>57</v>
      </c>
      <c r="G70" s="24" t="s">
        <v>57</v>
      </c>
      <c r="H70" s="24" t="s">
        <v>57</v>
      </c>
      <c r="I70" s="24" t="s">
        <v>57</v>
      </c>
      <c r="J70" s="24" t="s">
        <v>57</v>
      </c>
      <c r="K70" s="24" t="s">
        <v>57</v>
      </c>
      <c r="L70" s="24" t="s">
        <v>57</v>
      </c>
      <c r="M70" s="24" t="s">
        <v>57</v>
      </c>
      <c r="N70" s="24" t="s">
        <v>57</v>
      </c>
      <c r="O70" s="24" t="s">
        <v>57</v>
      </c>
      <c r="P70" s="24" t="s">
        <v>57</v>
      </c>
      <c r="Q70" s="24" t="s">
        <v>57</v>
      </c>
    </row>
    <row r="71" spans="3:17">
      <c r="C71" s="136" t="s">
        <v>31</v>
      </c>
      <c r="D71" s="137"/>
      <c r="E71" s="24" t="s">
        <v>311</v>
      </c>
      <c r="F71" s="24" t="s">
        <v>311</v>
      </c>
      <c r="G71" s="24" t="s">
        <v>311</v>
      </c>
      <c r="H71" s="24" t="s">
        <v>311</v>
      </c>
      <c r="I71" s="24" t="s">
        <v>311</v>
      </c>
      <c r="J71" s="24" t="s">
        <v>311</v>
      </c>
      <c r="K71" s="24" t="s">
        <v>311</v>
      </c>
      <c r="L71" s="24" t="s">
        <v>311</v>
      </c>
      <c r="M71" s="24" t="s">
        <v>311</v>
      </c>
      <c r="N71" s="24" t="s">
        <v>311</v>
      </c>
      <c r="O71" s="24" t="s">
        <v>311</v>
      </c>
      <c r="P71" s="24" t="s">
        <v>311</v>
      </c>
      <c r="Q71" s="24" t="s">
        <v>311</v>
      </c>
    </row>
    <row r="72" spans="3:17">
      <c r="C72" s="136" t="s">
        <v>25</v>
      </c>
      <c r="D72" s="137"/>
      <c r="E72" s="24" t="s">
        <v>57</v>
      </c>
      <c r="F72" s="24" t="s">
        <v>57</v>
      </c>
      <c r="G72" s="24" t="s">
        <v>57</v>
      </c>
      <c r="H72" s="24" t="s">
        <v>57</v>
      </c>
      <c r="I72" s="24" t="s">
        <v>57</v>
      </c>
      <c r="J72" s="24" t="s">
        <v>57</v>
      </c>
      <c r="K72" s="24" t="s">
        <v>57</v>
      </c>
      <c r="L72" s="24" t="s">
        <v>57</v>
      </c>
      <c r="M72" s="24" t="s">
        <v>57</v>
      </c>
      <c r="N72" s="24" t="s">
        <v>57</v>
      </c>
      <c r="O72" s="24" t="s">
        <v>57</v>
      </c>
      <c r="P72" s="24" t="s">
        <v>57</v>
      </c>
      <c r="Q72" s="24" t="s">
        <v>57</v>
      </c>
    </row>
    <row r="73" spans="3:17">
      <c r="C73" s="141" t="s">
        <v>47</v>
      </c>
      <c r="D73" s="141"/>
      <c r="E73" s="24"/>
      <c r="F73" s="24"/>
      <c r="G73" s="24"/>
      <c r="H73" s="24"/>
      <c r="I73" s="24"/>
      <c r="J73" s="24"/>
      <c r="K73" s="24"/>
      <c r="L73" s="24"/>
      <c r="M73" s="24"/>
      <c r="N73" s="24"/>
      <c r="O73" s="24"/>
      <c r="P73" s="24"/>
      <c r="Q73" s="24"/>
    </row>
    <row r="74" spans="3:17">
      <c r="C74" s="141" t="s">
        <v>33</v>
      </c>
      <c r="D74" s="141"/>
      <c r="E74" s="24" t="s">
        <v>311</v>
      </c>
      <c r="F74" s="24" t="s">
        <v>311</v>
      </c>
      <c r="G74" s="24" t="s">
        <v>311</v>
      </c>
      <c r="H74" s="24" t="s">
        <v>311</v>
      </c>
      <c r="I74" s="24" t="s">
        <v>311</v>
      </c>
      <c r="J74" s="24" t="s">
        <v>311</v>
      </c>
      <c r="K74" s="24" t="s">
        <v>311</v>
      </c>
      <c r="L74" s="24" t="s">
        <v>311</v>
      </c>
      <c r="M74" s="24" t="s">
        <v>311</v>
      </c>
      <c r="N74" s="24" t="s">
        <v>311</v>
      </c>
      <c r="O74" s="24" t="s">
        <v>311</v>
      </c>
      <c r="P74" s="24" t="s">
        <v>311</v>
      </c>
      <c r="Q74" s="24" t="s">
        <v>311</v>
      </c>
    </row>
    <row r="76" spans="3:17">
      <c r="C76" s="4" t="s">
        <v>2</v>
      </c>
      <c r="D76" s="5" t="s">
        <v>54</v>
      </c>
      <c r="E76" s="1"/>
    </row>
    <row r="77" spans="3:17" ht="15.75">
      <c r="C77" s="4" t="s">
        <v>5</v>
      </c>
      <c r="D77" s="16" t="s">
        <v>669</v>
      </c>
      <c r="E77" s="1"/>
    </row>
    <row r="78" spans="3:17" ht="15" customHeight="1">
      <c r="C78" s="4" t="s">
        <v>7</v>
      </c>
      <c r="D78" s="5">
        <v>58</v>
      </c>
      <c r="E78" s="1"/>
    </row>
    <row r="79" spans="3:17">
      <c r="C79" s="4" t="s">
        <v>12</v>
      </c>
      <c r="D79" s="5" t="s">
        <v>311</v>
      </c>
      <c r="E79" s="1"/>
    </row>
    <row r="80" spans="3:17">
      <c r="C80" s="4" t="s">
        <v>13</v>
      </c>
      <c r="D80" s="7" t="s">
        <v>594</v>
      </c>
      <c r="E80" s="1"/>
    </row>
    <row r="81" spans="2:17" ht="30">
      <c r="C81" s="8" t="s">
        <v>51</v>
      </c>
      <c r="D81" s="56">
        <v>9.9000000000000008E-3</v>
      </c>
      <c r="E81" s="1"/>
    </row>
    <row r="82" spans="2:17" ht="15.75" customHeight="1">
      <c r="C82" s="8" t="s">
        <v>50</v>
      </c>
      <c r="D82" s="18" t="s">
        <v>311</v>
      </c>
      <c r="E82" s="1"/>
    </row>
    <row r="83" spans="2:17" s="10" customFormat="1">
      <c r="B83" s="9"/>
      <c r="F83" s="147" t="s">
        <v>3</v>
      </c>
      <c r="G83" s="148"/>
      <c r="H83" s="149"/>
      <c r="I83" s="146" t="s">
        <v>4</v>
      </c>
      <c r="J83" s="146"/>
      <c r="K83" s="146"/>
      <c r="L83" s="146" t="s">
        <v>49</v>
      </c>
      <c r="M83" s="146"/>
      <c r="N83" s="146"/>
      <c r="O83" s="146" t="s">
        <v>48</v>
      </c>
      <c r="P83" s="146"/>
      <c r="Q83" s="146"/>
    </row>
    <row r="84" spans="2:17" s="10" customFormat="1">
      <c r="B84" s="9"/>
      <c r="F84" s="147" t="s">
        <v>6</v>
      </c>
      <c r="G84" s="148"/>
      <c r="H84" s="149"/>
      <c r="I84" s="150" t="s">
        <v>26</v>
      </c>
      <c r="J84" s="150"/>
      <c r="K84" s="150"/>
      <c r="L84" s="150" t="s">
        <v>26</v>
      </c>
      <c r="M84" s="150"/>
      <c r="N84" s="150"/>
      <c r="O84" s="150" t="s">
        <v>26</v>
      </c>
      <c r="P84" s="150"/>
      <c r="Q84" s="150"/>
    </row>
    <row r="85" spans="2:17" s="13" customFormat="1" ht="30">
      <c r="B85" s="11"/>
      <c r="C85" s="151" t="s">
        <v>14</v>
      </c>
      <c r="D85" s="152"/>
      <c r="E85" s="28" t="s">
        <v>17</v>
      </c>
      <c r="F85" s="28" t="s">
        <v>8</v>
      </c>
      <c r="G85" s="28" t="s">
        <v>18</v>
      </c>
      <c r="H85" s="28" t="s">
        <v>19</v>
      </c>
      <c r="I85" s="28" t="s">
        <v>9</v>
      </c>
      <c r="J85" s="28" t="s">
        <v>10</v>
      </c>
      <c r="K85" s="28" t="s">
        <v>11</v>
      </c>
      <c r="L85" s="28" t="s">
        <v>9</v>
      </c>
      <c r="M85" s="28" t="s">
        <v>10</v>
      </c>
      <c r="N85" s="28" t="s">
        <v>11</v>
      </c>
      <c r="O85" s="28" t="s">
        <v>9</v>
      </c>
      <c r="P85" s="28" t="s">
        <v>10</v>
      </c>
      <c r="Q85" s="28" t="s">
        <v>11</v>
      </c>
    </row>
    <row r="86" spans="2:17" ht="48.75" customHeight="1">
      <c r="C86" s="134" t="s">
        <v>671</v>
      </c>
      <c r="D86" s="135"/>
      <c r="E86" s="14" t="s">
        <v>669</v>
      </c>
      <c r="F86" s="18">
        <v>1314</v>
      </c>
      <c r="G86" s="18">
        <v>27.17</v>
      </c>
      <c r="H86" s="18">
        <v>957</v>
      </c>
      <c r="I86" s="18">
        <v>28.72</v>
      </c>
      <c r="J86" s="18">
        <v>22.89</v>
      </c>
      <c r="K86" s="18">
        <v>19.43</v>
      </c>
      <c r="L86" s="18" t="s">
        <v>311</v>
      </c>
      <c r="M86" s="18" t="s">
        <v>311</v>
      </c>
      <c r="N86" s="18" t="s">
        <v>311</v>
      </c>
      <c r="O86" s="18" t="s">
        <v>311</v>
      </c>
      <c r="P86" s="18" t="s">
        <v>311</v>
      </c>
      <c r="Q86" s="18" t="s">
        <v>311</v>
      </c>
    </row>
    <row r="87" spans="2:17">
      <c r="B87" s="15"/>
      <c r="C87" s="156" t="s">
        <v>670</v>
      </c>
      <c r="D87" s="156"/>
      <c r="E87" s="156"/>
      <c r="F87" s="156"/>
      <c r="G87" s="156"/>
      <c r="H87" s="156"/>
      <c r="I87" s="156"/>
      <c r="J87" s="156"/>
      <c r="K87" s="156"/>
    </row>
    <row r="88" spans="2:17">
      <c r="C88" s="138" t="s">
        <v>546</v>
      </c>
      <c r="D88" s="139"/>
      <c r="E88" s="14" t="s">
        <v>549</v>
      </c>
      <c r="F88" s="18">
        <v>150</v>
      </c>
      <c r="G88" s="18">
        <v>0</v>
      </c>
      <c r="H88" s="18">
        <v>150</v>
      </c>
      <c r="I88" s="50">
        <v>2.48</v>
      </c>
      <c r="J88" s="50">
        <v>1.97</v>
      </c>
      <c r="K88" s="50">
        <v>1.67</v>
      </c>
      <c r="L88" s="18" t="s">
        <v>311</v>
      </c>
      <c r="M88" s="18" t="s">
        <v>311</v>
      </c>
      <c r="N88" s="18" t="s">
        <v>311</v>
      </c>
      <c r="O88" s="18" t="s">
        <v>311</v>
      </c>
      <c r="P88" s="18" t="s">
        <v>311</v>
      </c>
      <c r="Q88" s="18" t="s">
        <v>311</v>
      </c>
    </row>
    <row r="89" spans="2:17">
      <c r="C89" s="138" t="s">
        <v>672</v>
      </c>
      <c r="D89" s="139"/>
      <c r="E89" s="14" t="s">
        <v>596</v>
      </c>
      <c r="F89" s="18">
        <v>568</v>
      </c>
      <c r="G89" s="18">
        <v>11.27</v>
      </c>
      <c r="H89" s="18">
        <v>504</v>
      </c>
      <c r="I89" s="50">
        <v>17.38</v>
      </c>
      <c r="J89" s="50">
        <v>13.85</v>
      </c>
      <c r="K89" s="50">
        <v>11.76</v>
      </c>
      <c r="L89" s="18" t="s">
        <v>311</v>
      </c>
      <c r="M89" s="18" t="s">
        <v>311</v>
      </c>
      <c r="N89" s="18" t="s">
        <v>311</v>
      </c>
      <c r="O89" s="18" t="s">
        <v>311</v>
      </c>
      <c r="P89" s="18" t="s">
        <v>311</v>
      </c>
      <c r="Q89" s="18" t="s">
        <v>311</v>
      </c>
    </row>
    <row r="90" spans="2:17">
      <c r="C90" s="138" t="s">
        <v>673</v>
      </c>
      <c r="D90" s="139"/>
      <c r="E90" s="14" t="s">
        <v>597</v>
      </c>
      <c r="F90" s="18">
        <v>568</v>
      </c>
      <c r="G90" s="18">
        <v>11.27</v>
      </c>
      <c r="H90" s="18">
        <v>504</v>
      </c>
      <c r="I90" s="50">
        <v>17.38</v>
      </c>
      <c r="J90" s="50">
        <v>13.85</v>
      </c>
      <c r="K90" s="50">
        <v>11.76</v>
      </c>
      <c r="L90" s="18" t="s">
        <v>311</v>
      </c>
      <c r="M90" s="18" t="s">
        <v>311</v>
      </c>
      <c r="N90" s="18" t="s">
        <v>311</v>
      </c>
      <c r="O90" s="18" t="s">
        <v>311</v>
      </c>
      <c r="P90" s="18" t="s">
        <v>311</v>
      </c>
      <c r="Q90" s="18" t="s">
        <v>311</v>
      </c>
    </row>
    <row r="91" spans="2:17">
      <c r="C91" s="138" t="s">
        <v>652</v>
      </c>
      <c r="D91" s="139"/>
      <c r="E91" s="14" t="s">
        <v>653</v>
      </c>
      <c r="F91" s="18">
        <v>299</v>
      </c>
      <c r="G91" s="18">
        <v>16.05</v>
      </c>
      <c r="H91" s="18">
        <v>251</v>
      </c>
      <c r="I91" s="50">
        <v>12.67</v>
      </c>
      <c r="J91" s="50">
        <v>10.92</v>
      </c>
      <c r="K91" s="50">
        <v>9.8699999999999992</v>
      </c>
      <c r="L91" s="18" t="s">
        <v>311</v>
      </c>
      <c r="M91" s="18" t="s">
        <v>311</v>
      </c>
      <c r="N91" s="18" t="s">
        <v>311</v>
      </c>
      <c r="O91" s="18" t="s">
        <v>311</v>
      </c>
      <c r="P91" s="18" t="s">
        <v>311</v>
      </c>
      <c r="Q91" s="18" t="s">
        <v>311</v>
      </c>
    </row>
    <row r="92" spans="2:17">
      <c r="C92" s="138" t="s">
        <v>651</v>
      </c>
      <c r="D92" s="139"/>
      <c r="E92" s="14" t="s">
        <v>654</v>
      </c>
      <c r="F92" s="18">
        <v>158</v>
      </c>
      <c r="G92" s="18">
        <v>11.39</v>
      </c>
      <c r="H92" s="18">
        <v>140</v>
      </c>
      <c r="I92" s="50">
        <v>4.8499999999999996</v>
      </c>
      <c r="J92" s="50">
        <v>3.86</v>
      </c>
      <c r="K92" s="50">
        <v>3.28</v>
      </c>
      <c r="L92" s="18" t="s">
        <v>311</v>
      </c>
      <c r="M92" s="18" t="s">
        <v>311</v>
      </c>
      <c r="N92" s="18" t="s">
        <v>311</v>
      </c>
      <c r="O92" s="18" t="s">
        <v>311</v>
      </c>
      <c r="P92" s="18" t="s">
        <v>311</v>
      </c>
      <c r="Q92" s="18" t="s">
        <v>311</v>
      </c>
    </row>
    <row r="93" spans="2:17">
      <c r="C93" s="138" t="s">
        <v>674</v>
      </c>
      <c r="D93" s="139"/>
      <c r="E93" s="14" t="s">
        <v>598</v>
      </c>
      <c r="F93" s="18">
        <v>343</v>
      </c>
      <c r="G93" s="18">
        <v>11.95</v>
      </c>
      <c r="H93" s="18">
        <v>302</v>
      </c>
      <c r="I93" s="50">
        <v>6.93</v>
      </c>
      <c r="J93" s="50">
        <v>5.53</v>
      </c>
      <c r="K93" s="50">
        <v>4.6900000000000004</v>
      </c>
      <c r="L93" s="18" t="s">
        <v>311</v>
      </c>
      <c r="M93" s="18" t="s">
        <v>311</v>
      </c>
      <c r="N93" s="18" t="s">
        <v>311</v>
      </c>
      <c r="O93" s="18" t="s">
        <v>311</v>
      </c>
      <c r="P93" s="18" t="s">
        <v>311</v>
      </c>
      <c r="Q93" s="18" t="s">
        <v>311</v>
      </c>
    </row>
    <row r="94" spans="2:17">
      <c r="C94" s="138" t="s">
        <v>677</v>
      </c>
      <c r="D94" s="139"/>
      <c r="E94" s="14" t="s">
        <v>590</v>
      </c>
      <c r="F94" s="18">
        <v>739</v>
      </c>
      <c r="G94" s="18">
        <v>11.37</v>
      </c>
      <c r="H94" s="18">
        <v>655</v>
      </c>
      <c r="I94" s="50">
        <v>22.6</v>
      </c>
      <c r="J94" s="50">
        <v>18.02</v>
      </c>
      <c r="K94" s="50">
        <v>15.29</v>
      </c>
      <c r="L94" s="18" t="s">
        <v>311</v>
      </c>
      <c r="M94" s="18" t="s">
        <v>311</v>
      </c>
      <c r="N94" s="18" t="s">
        <v>311</v>
      </c>
      <c r="O94" s="18" t="s">
        <v>311</v>
      </c>
      <c r="P94" s="18" t="s">
        <v>311</v>
      </c>
      <c r="Q94" s="18" t="s">
        <v>311</v>
      </c>
    </row>
    <row r="95" spans="2:17">
      <c r="C95" s="138" t="s">
        <v>585</v>
      </c>
      <c r="D95" s="139"/>
      <c r="E95" s="14" t="s">
        <v>591</v>
      </c>
      <c r="F95" s="18">
        <v>342</v>
      </c>
      <c r="G95" s="18">
        <v>11.7</v>
      </c>
      <c r="H95" s="18">
        <v>302</v>
      </c>
      <c r="I95" s="50">
        <v>10.42</v>
      </c>
      <c r="J95" s="50">
        <v>8.3000000000000007</v>
      </c>
      <c r="K95" s="50">
        <v>7.05</v>
      </c>
      <c r="L95" s="18" t="s">
        <v>311</v>
      </c>
      <c r="M95" s="18" t="s">
        <v>311</v>
      </c>
      <c r="N95" s="18" t="s">
        <v>311</v>
      </c>
      <c r="O95" s="18" t="s">
        <v>311</v>
      </c>
      <c r="P95" s="18" t="s">
        <v>311</v>
      </c>
      <c r="Q95" s="18" t="s">
        <v>311</v>
      </c>
    </row>
    <row r="96" spans="2:17">
      <c r="C96" s="138" t="s">
        <v>586</v>
      </c>
      <c r="D96" s="139"/>
      <c r="E96" s="14" t="s">
        <v>592</v>
      </c>
      <c r="F96" s="18">
        <v>284</v>
      </c>
      <c r="G96" s="18">
        <v>11.62</v>
      </c>
      <c r="H96" s="18">
        <v>251</v>
      </c>
      <c r="I96" s="50">
        <v>8.67</v>
      </c>
      <c r="J96" s="50">
        <v>6.92</v>
      </c>
      <c r="K96" s="50">
        <v>5.87</v>
      </c>
      <c r="L96" s="18" t="s">
        <v>311</v>
      </c>
      <c r="M96" s="18" t="s">
        <v>311</v>
      </c>
      <c r="N96" s="18" t="s">
        <v>311</v>
      </c>
      <c r="O96" s="18" t="s">
        <v>311</v>
      </c>
      <c r="P96" s="18" t="s">
        <v>311</v>
      </c>
      <c r="Q96" s="18" t="s">
        <v>311</v>
      </c>
    </row>
    <row r="97" spans="3:17">
      <c r="C97" s="138" t="s">
        <v>558</v>
      </c>
      <c r="D97" s="139"/>
      <c r="E97" s="14" t="s">
        <v>570</v>
      </c>
      <c r="F97" s="18">
        <v>374</v>
      </c>
      <c r="G97" s="18">
        <v>5.88</v>
      </c>
      <c r="H97" s="18">
        <v>352</v>
      </c>
      <c r="I97" s="50">
        <v>12.16</v>
      </c>
      <c r="J97" s="50">
        <v>9.69</v>
      </c>
      <c r="K97" s="50">
        <v>8.2200000000000006</v>
      </c>
      <c r="L97" s="18" t="s">
        <v>311</v>
      </c>
      <c r="M97" s="18" t="s">
        <v>311</v>
      </c>
      <c r="N97" s="18" t="s">
        <v>311</v>
      </c>
      <c r="O97" s="18" t="s">
        <v>311</v>
      </c>
      <c r="P97" s="18" t="s">
        <v>311</v>
      </c>
      <c r="Q97" s="18" t="s">
        <v>311</v>
      </c>
    </row>
    <row r="98" spans="3:17">
      <c r="C98" s="138" t="s">
        <v>675</v>
      </c>
      <c r="D98" s="139"/>
      <c r="E98" s="14" t="s">
        <v>678</v>
      </c>
      <c r="F98" s="18">
        <v>227</v>
      </c>
      <c r="G98" s="18">
        <v>11.45</v>
      </c>
      <c r="H98" s="18">
        <v>201</v>
      </c>
      <c r="I98" s="50">
        <v>6.93</v>
      </c>
      <c r="J98" s="50">
        <v>5.53</v>
      </c>
      <c r="K98" s="50">
        <v>4.6900000000000004</v>
      </c>
      <c r="L98" s="18" t="s">
        <v>311</v>
      </c>
      <c r="M98" s="18" t="s">
        <v>311</v>
      </c>
      <c r="N98" s="18" t="s">
        <v>311</v>
      </c>
      <c r="O98" s="18" t="s">
        <v>311</v>
      </c>
      <c r="P98" s="18" t="s">
        <v>311</v>
      </c>
      <c r="Q98" s="18" t="s">
        <v>311</v>
      </c>
    </row>
    <row r="99" spans="3:17">
      <c r="C99" s="138" t="s">
        <v>676</v>
      </c>
      <c r="D99" s="139"/>
      <c r="E99" s="14" t="s">
        <v>679</v>
      </c>
      <c r="F99" s="18">
        <v>279</v>
      </c>
      <c r="G99" s="18">
        <v>20.79</v>
      </c>
      <c r="H99" s="18">
        <v>221</v>
      </c>
      <c r="I99" s="50">
        <v>10.63</v>
      </c>
      <c r="J99" s="50">
        <v>9.08</v>
      </c>
      <c r="K99" s="50">
        <v>8.17</v>
      </c>
      <c r="L99" s="18" t="s">
        <v>311</v>
      </c>
      <c r="M99" s="18" t="s">
        <v>311</v>
      </c>
      <c r="N99" s="18" t="s">
        <v>311</v>
      </c>
      <c r="O99" s="18" t="s">
        <v>311</v>
      </c>
      <c r="P99" s="18" t="s">
        <v>311</v>
      </c>
      <c r="Q99" s="18" t="s">
        <v>311</v>
      </c>
    </row>
    <row r="100" spans="3:17">
      <c r="C100" s="138" t="s">
        <v>561</v>
      </c>
      <c r="D100" s="139"/>
      <c r="E100" s="14" t="s">
        <v>141</v>
      </c>
      <c r="F100" s="18">
        <v>299</v>
      </c>
      <c r="G100" s="18">
        <v>0</v>
      </c>
      <c r="H100" s="18">
        <v>299</v>
      </c>
      <c r="I100" s="50">
        <v>6.65</v>
      </c>
      <c r="J100" s="50">
        <v>5.3</v>
      </c>
      <c r="K100" s="50">
        <v>4.51</v>
      </c>
      <c r="L100" s="18" t="s">
        <v>311</v>
      </c>
      <c r="M100" s="18" t="s">
        <v>311</v>
      </c>
      <c r="N100" s="18" t="s">
        <v>311</v>
      </c>
      <c r="O100" s="18" t="s">
        <v>311</v>
      </c>
      <c r="P100" s="18" t="s">
        <v>311</v>
      </c>
      <c r="Q100" s="18" t="s">
        <v>311</v>
      </c>
    </row>
    <row r="101" spans="3:17">
      <c r="C101" s="138" t="s">
        <v>565</v>
      </c>
      <c r="D101" s="139"/>
      <c r="E101" s="14" t="s">
        <v>576</v>
      </c>
      <c r="F101" s="18">
        <v>56</v>
      </c>
      <c r="G101" s="18">
        <v>12.5</v>
      </c>
      <c r="H101" s="18">
        <v>49</v>
      </c>
      <c r="I101" s="50">
        <v>1.7</v>
      </c>
      <c r="J101" s="50">
        <v>1.36</v>
      </c>
      <c r="K101" s="50">
        <v>1.1599999999999999</v>
      </c>
      <c r="L101" s="18" t="s">
        <v>311</v>
      </c>
      <c r="M101" s="18" t="s">
        <v>311</v>
      </c>
      <c r="N101" s="18" t="s">
        <v>311</v>
      </c>
      <c r="O101" s="18" t="s">
        <v>311</v>
      </c>
      <c r="P101" s="18" t="s">
        <v>311</v>
      </c>
      <c r="Q101" s="18" t="s">
        <v>311</v>
      </c>
    </row>
    <row r="102" spans="3:17">
      <c r="C102" s="140" t="s">
        <v>21</v>
      </c>
      <c r="D102" s="140"/>
      <c r="E102" s="140"/>
      <c r="F102" s="140"/>
      <c r="G102" s="140"/>
      <c r="H102" s="140"/>
      <c r="I102" s="140"/>
      <c r="J102" s="140"/>
      <c r="K102" s="140"/>
    </row>
    <row r="103" spans="3:17">
      <c r="C103" s="138" t="s">
        <v>311</v>
      </c>
      <c r="D103" s="139"/>
      <c r="E103" s="14" t="s">
        <v>311</v>
      </c>
      <c r="F103" s="14" t="s">
        <v>311</v>
      </c>
      <c r="G103" s="14" t="s">
        <v>311</v>
      </c>
      <c r="H103" s="14" t="s">
        <v>311</v>
      </c>
      <c r="I103" s="14" t="s">
        <v>311</v>
      </c>
      <c r="J103" s="14" t="s">
        <v>311</v>
      </c>
      <c r="K103" s="14" t="s">
        <v>311</v>
      </c>
      <c r="L103" s="14" t="s">
        <v>311</v>
      </c>
      <c r="M103" s="14" t="s">
        <v>311</v>
      </c>
      <c r="N103" s="14" t="s">
        <v>311</v>
      </c>
      <c r="O103" s="14" t="s">
        <v>311</v>
      </c>
      <c r="P103" s="14" t="s">
        <v>311</v>
      </c>
      <c r="Q103" s="14" t="s">
        <v>311</v>
      </c>
    </row>
    <row r="104" spans="3:17" ht="15" customHeight="1">
      <c r="C104" s="140" t="s">
        <v>22</v>
      </c>
      <c r="D104" s="140"/>
      <c r="E104" s="140"/>
      <c r="F104" s="140"/>
      <c r="G104" s="140"/>
      <c r="H104" s="140"/>
      <c r="I104" s="140"/>
      <c r="J104" s="140"/>
      <c r="K104" s="140"/>
    </row>
    <row r="105" spans="3:17" ht="15" customHeight="1">
      <c r="C105" s="138" t="s">
        <v>119</v>
      </c>
      <c r="D105" s="139"/>
      <c r="E105" s="14" t="s">
        <v>311</v>
      </c>
      <c r="F105" s="14" t="s">
        <v>311</v>
      </c>
      <c r="G105" s="14" t="s">
        <v>311</v>
      </c>
      <c r="H105" s="14" t="s">
        <v>311</v>
      </c>
      <c r="I105" s="14" t="s">
        <v>311</v>
      </c>
      <c r="J105" s="14" t="s">
        <v>311</v>
      </c>
      <c r="K105" s="14" t="s">
        <v>311</v>
      </c>
      <c r="L105" s="14" t="s">
        <v>311</v>
      </c>
      <c r="M105" s="14" t="s">
        <v>311</v>
      </c>
      <c r="N105" s="14" t="s">
        <v>311</v>
      </c>
      <c r="O105" s="14" t="s">
        <v>311</v>
      </c>
      <c r="P105" s="14" t="s">
        <v>311</v>
      </c>
      <c r="Q105" s="14" t="s">
        <v>311</v>
      </c>
    </row>
    <row r="106" spans="3:17" ht="15" customHeight="1">
      <c r="C106" s="140" t="s">
        <v>34</v>
      </c>
      <c r="D106" s="140"/>
      <c r="E106" s="140"/>
      <c r="F106" s="140"/>
      <c r="G106" s="140"/>
      <c r="H106" s="140"/>
      <c r="I106" s="140"/>
      <c r="J106" s="140"/>
      <c r="K106" s="137"/>
    </row>
    <row r="107" spans="3:17" ht="15" customHeight="1">
      <c r="C107" s="138" t="s">
        <v>663</v>
      </c>
      <c r="D107" s="139"/>
      <c r="E107" s="14" t="s">
        <v>311</v>
      </c>
      <c r="F107" s="18" t="s">
        <v>311</v>
      </c>
      <c r="G107" s="14" t="s">
        <v>311</v>
      </c>
      <c r="H107" s="14" t="s">
        <v>311</v>
      </c>
      <c r="I107" s="14" t="s">
        <v>311</v>
      </c>
      <c r="J107" s="14" t="s">
        <v>311</v>
      </c>
      <c r="K107" s="14" t="s">
        <v>311</v>
      </c>
      <c r="L107" s="14" t="s">
        <v>311</v>
      </c>
      <c r="M107" s="14" t="s">
        <v>311</v>
      </c>
      <c r="N107" s="14" t="s">
        <v>311</v>
      </c>
      <c r="O107" s="14" t="s">
        <v>311</v>
      </c>
      <c r="P107" s="14" t="s">
        <v>311</v>
      </c>
      <c r="Q107" s="14" t="s">
        <v>311</v>
      </c>
    </row>
    <row r="108" spans="3:17">
      <c r="C108" s="3" t="s">
        <v>39</v>
      </c>
      <c r="F108" s="19"/>
      <c r="G108" s="19"/>
      <c r="H108" s="19"/>
      <c r="I108" s="19"/>
      <c r="J108" s="19"/>
      <c r="K108" s="19"/>
    </row>
    <row r="109" spans="3:17">
      <c r="C109" s="142" t="s">
        <v>29</v>
      </c>
      <c r="D109" s="143"/>
      <c r="E109" s="14" t="s">
        <v>311</v>
      </c>
      <c r="F109" s="20" t="s">
        <v>311</v>
      </c>
      <c r="G109" s="14" t="s">
        <v>311</v>
      </c>
      <c r="H109" s="14" t="s">
        <v>311</v>
      </c>
      <c r="I109" s="14" t="s">
        <v>311</v>
      </c>
      <c r="J109" s="14" t="s">
        <v>311</v>
      </c>
      <c r="K109" s="14" t="s">
        <v>311</v>
      </c>
      <c r="L109" s="14" t="s">
        <v>311</v>
      </c>
      <c r="M109" s="14" t="s">
        <v>311</v>
      </c>
      <c r="N109" s="14" t="s">
        <v>311</v>
      </c>
      <c r="O109" s="14" t="s">
        <v>311</v>
      </c>
      <c r="P109" s="14" t="s">
        <v>311</v>
      </c>
      <c r="Q109" s="14" t="s">
        <v>311</v>
      </c>
    </row>
    <row r="110" spans="3:17">
      <c r="C110" s="142" t="s">
        <v>32</v>
      </c>
      <c r="D110" s="143"/>
      <c r="E110" s="14" t="s">
        <v>311</v>
      </c>
      <c r="F110" s="20" t="s">
        <v>311</v>
      </c>
      <c r="G110" s="14" t="s">
        <v>311</v>
      </c>
      <c r="H110" s="14" t="s">
        <v>311</v>
      </c>
      <c r="I110" s="14" t="s">
        <v>311</v>
      </c>
      <c r="J110" s="14" t="s">
        <v>311</v>
      </c>
      <c r="K110" s="14" t="s">
        <v>311</v>
      </c>
      <c r="L110" s="14" t="s">
        <v>311</v>
      </c>
      <c r="M110" s="14" t="s">
        <v>311</v>
      </c>
      <c r="N110" s="14" t="s">
        <v>311</v>
      </c>
      <c r="O110" s="14" t="s">
        <v>311</v>
      </c>
      <c r="P110" s="14" t="s">
        <v>311</v>
      </c>
      <c r="Q110" s="14" t="s">
        <v>311</v>
      </c>
    </row>
    <row r="111" spans="3:17">
      <c r="C111" s="136" t="s">
        <v>664</v>
      </c>
      <c r="D111" s="137"/>
      <c r="E111" s="24" t="s">
        <v>57</v>
      </c>
      <c r="F111" s="24" t="s">
        <v>57</v>
      </c>
      <c r="G111" s="24" t="s">
        <v>57</v>
      </c>
      <c r="H111" s="24" t="s">
        <v>57</v>
      </c>
      <c r="I111" s="24" t="s">
        <v>57</v>
      </c>
      <c r="J111" s="24" t="s">
        <v>57</v>
      </c>
      <c r="K111" s="24" t="s">
        <v>57</v>
      </c>
      <c r="L111" s="24" t="s">
        <v>57</v>
      </c>
      <c r="M111" s="24" t="s">
        <v>57</v>
      </c>
      <c r="N111" s="24" t="s">
        <v>57</v>
      </c>
      <c r="O111" s="24" t="s">
        <v>57</v>
      </c>
      <c r="P111" s="24" t="s">
        <v>57</v>
      </c>
      <c r="Q111" s="24" t="s">
        <v>57</v>
      </c>
    </row>
    <row r="112" spans="3:17">
      <c r="C112" s="136" t="s">
        <v>31</v>
      </c>
      <c r="D112" s="137"/>
      <c r="E112" s="24" t="s">
        <v>311</v>
      </c>
      <c r="F112" s="24" t="s">
        <v>311</v>
      </c>
      <c r="G112" s="24" t="s">
        <v>311</v>
      </c>
      <c r="H112" s="24" t="s">
        <v>311</v>
      </c>
      <c r="I112" s="24" t="s">
        <v>311</v>
      </c>
      <c r="J112" s="24" t="s">
        <v>311</v>
      </c>
      <c r="K112" s="24" t="s">
        <v>311</v>
      </c>
      <c r="L112" s="24" t="s">
        <v>311</v>
      </c>
      <c r="M112" s="24" t="s">
        <v>311</v>
      </c>
      <c r="N112" s="24" t="s">
        <v>311</v>
      </c>
      <c r="O112" s="24" t="s">
        <v>311</v>
      </c>
      <c r="P112" s="24" t="s">
        <v>311</v>
      </c>
      <c r="Q112" s="24" t="s">
        <v>311</v>
      </c>
    </row>
    <row r="113" spans="2:17">
      <c r="C113" s="136" t="s">
        <v>25</v>
      </c>
      <c r="D113" s="137"/>
      <c r="E113" s="24" t="s">
        <v>57</v>
      </c>
      <c r="F113" s="24" t="s">
        <v>57</v>
      </c>
      <c r="G113" s="24" t="s">
        <v>57</v>
      </c>
      <c r="H113" s="24" t="s">
        <v>57</v>
      </c>
      <c r="I113" s="24" t="s">
        <v>57</v>
      </c>
      <c r="J113" s="24" t="s">
        <v>57</v>
      </c>
      <c r="K113" s="24" t="s">
        <v>57</v>
      </c>
      <c r="L113" s="24" t="s">
        <v>57</v>
      </c>
      <c r="M113" s="24" t="s">
        <v>57</v>
      </c>
      <c r="N113" s="24" t="s">
        <v>57</v>
      </c>
      <c r="O113" s="24" t="s">
        <v>57</v>
      </c>
      <c r="P113" s="24" t="s">
        <v>57</v>
      </c>
      <c r="Q113" s="24" t="s">
        <v>57</v>
      </c>
    </row>
    <row r="114" spans="2:17">
      <c r="C114" s="141" t="s">
        <v>47</v>
      </c>
      <c r="D114" s="141"/>
      <c r="E114" s="24"/>
      <c r="F114" s="24"/>
      <c r="G114" s="24"/>
      <c r="H114" s="24"/>
      <c r="I114" s="24"/>
      <c r="J114" s="24"/>
      <c r="K114" s="24"/>
      <c r="L114" s="24"/>
      <c r="M114" s="24"/>
      <c r="N114" s="24"/>
      <c r="O114" s="24"/>
      <c r="P114" s="24"/>
      <c r="Q114" s="24"/>
    </row>
    <row r="115" spans="2:17">
      <c r="C115" s="141" t="s">
        <v>33</v>
      </c>
      <c r="D115" s="141"/>
      <c r="E115" s="24" t="s">
        <v>311</v>
      </c>
      <c r="F115" s="24" t="s">
        <v>311</v>
      </c>
      <c r="G115" s="24" t="s">
        <v>311</v>
      </c>
      <c r="H115" s="24" t="s">
        <v>311</v>
      </c>
      <c r="I115" s="24" t="s">
        <v>311</v>
      </c>
      <c r="J115" s="24" t="s">
        <v>311</v>
      </c>
      <c r="K115" s="24" t="s">
        <v>311</v>
      </c>
      <c r="L115" s="24" t="s">
        <v>311</v>
      </c>
      <c r="M115" s="24" t="s">
        <v>311</v>
      </c>
      <c r="N115" s="24" t="s">
        <v>311</v>
      </c>
      <c r="O115" s="24" t="s">
        <v>311</v>
      </c>
      <c r="P115" s="24" t="s">
        <v>311</v>
      </c>
      <c r="Q115" s="24" t="s">
        <v>311</v>
      </c>
    </row>
    <row r="117" spans="2:17">
      <c r="C117" s="4" t="s">
        <v>2</v>
      </c>
      <c r="D117" s="5" t="s">
        <v>54</v>
      </c>
      <c r="E117" s="1"/>
    </row>
    <row r="118" spans="2:17" ht="15.75">
      <c r="C118" s="4" t="s">
        <v>5</v>
      </c>
      <c r="D118" s="16" t="s">
        <v>680</v>
      </c>
      <c r="E118" s="1"/>
    </row>
    <row r="119" spans="2:17" ht="15" customHeight="1">
      <c r="C119" s="4" t="s">
        <v>7</v>
      </c>
      <c r="D119" s="5">
        <v>35</v>
      </c>
      <c r="E119" s="1"/>
    </row>
    <row r="120" spans="2:17">
      <c r="C120" s="4" t="s">
        <v>12</v>
      </c>
      <c r="D120" s="5">
        <v>35</v>
      </c>
      <c r="E120" s="1"/>
    </row>
    <row r="121" spans="2:17">
      <c r="C121" s="4" t="s">
        <v>13</v>
      </c>
      <c r="D121" s="7" t="s">
        <v>602</v>
      </c>
      <c r="E121" s="1"/>
    </row>
    <row r="122" spans="2:17" ht="30">
      <c r="C122" s="8" t="s">
        <v>51</v>
      </c>
      <c r="D122" s="56">
        <v>2.6100000000000002E-2</v>
      </c>
      <c r="E122" s="1"/>
    </row>
    <row r="123" spans="2:17" ht="15.75" customHeight="1">
      <c r="C123" s="8" t="s">
        <v>50</v>
      </c>
      <c r="D123" s="57">
        <v>0.15279999999999999</v>
      </c>
      <c r="E123" s="1"/>
    </row>
    <row r="124" spans="2:17" s="10" customFormat="1">
      <c r="B124" s="9"/>
      <c r="F124" s="147" t="s">
        <v>3</v>
      </c>
      <c r="G124" s="148"/>
      <c r="H124" s="149"/>
      <c r="I124" s="146" t="s">
        <v>4</v>
      </c>
      <c r="J124" s="146"/>
      <c r="K124" s="146"/>
      <c r="L124" s="146" t="s">
        <v>49</v>
      </c>
      <c r="M124" s="146"/>
      <c r="N124" s="146"/>
      <c r="O124" s="146" t="s">
        <v>48</v>
      </c>
      <c r="P124" s="146"/>
      <c r="Q124" s="146"/>
    </row>
    <row r="125" spans="2:17" s="10" customFormat="1">
      <c r="B125" s="9"/>
      <c r="F125" s="147" t="s">
        <v>6</v>
      </c>
      <c r="G125" s="148"/>
      <c r="H125" s="149"/>
      <c r="I125" s="150" t="s">
        <v>26</v>
      </c>
      <c r="J125" s="150"/>
      <c r="K125" s="150"/>
      <c r="L125" s="150" t="s">
        <v>26</v>
      </c>
      <c r="M125" s="150"/>
      <c r="N125" s="150"/>
      <c r="O125" s="150" t="s">
        <v>26</v>
      </c>
      <c r="P125" s="150"/>
      <c r="Q125" s="150"/>
    </row>
    <row r="126" spans="2:17" s="13" customFormat="1" ht="30">
      <c r="B126" s="11"/>
      <c r="C126" s="151" t="s">
        <v>14</v>
      </c>
      <c r="D126" s="152"/>
      <c r="E126" s="28" t="s">
        <v>17</v>
      </c>
      <c r="F126" s="28" t="s">
        <v>8</v>
      </c>
      <c r="G126" s="28" t="s">
        <v>18</v>
      </c>
      <c r="H126" s="28" t="s">
        <v>19</v>
      </c>
      <c r="I126" s="28" t="s">
        <v>9</v>
      </c>
      <c r="J126" s="28" t="s">
        <v>10</v>
      </c>
      <c r="K126" s="28" t="s">
        <v>11</v>
      </c>
      <c r="L126" s="28" t="s">
        <v>9</v>
      </c>
      <c r="M126" s="28" t="s">
        <v>10</v>
      </c>
      <c r="N126" s="28" t="s">
        <v>11</v>
      </c>
      <c r="O126" s="28" t="s">
        <v>9</v>
      </c>
      <c r="P126" s="28" t="s">
        <v>10</v>
      </c>
      <c r="Q126" s="28" t="s">
        <v>11</v>
      </c>
    </row>
    <row r="127" spans="2:17" ht="48.75" customHeight="1">
      <c r="C127" s="134" t="s">
        <v>681</v>
      </c>
      <c r="D127" s="135"/>
      <c r="E127" s="14" t="s">
        <v>680</v>
      </c>
      <c r="F127" s="18">
        <v>683</v>
      </c>
      <c r="G127" s="18">
        <v>11.27</v>
      </c>
      <c r="H127" s="18">
        <v>606</v>
      </c>
      <c r="I127" s="50">
        <v>20.88</v>
      </c>
      <c r="J127" s="50">
        <v>16.649999999999999</v>
      </c>
      <c r="K127" s="50">
        <v>14.13</v>
      </c>
      <c r="L127" s="18" t="s">
        <v>311</v>
      </c>
      <c r="M127" s="18" t="s">
        <v>311</v>
      </c>
      <c r="N127" s="18" t="s">
        <v>311</v>
      </c>
      <c r="O127" s="18" t="s">
        <v>311</v>
      </c>
      <c r="P127" s="18" t="s">
        <v>311</v>
      </c>
      <c r="Q127" s="18" t="s">
        <v>311</v>
      </c>
    </row>
    <row r="128" spans="2:17">
      <c r="B128" s="15"/>
      <c r="C128" s="156" t="s">
        <v>682</v>
      </c>
      <c r="D128" s="156"/>
      <c r="E128" s="156"/>
      <c r="F128" s="156"/>
      <c r="G128" s="156"/>
      <c r="H128" s="156"/>
      <c r="I128" s="156"/>
      <c r="J128" s="156"/>
      <c r="K128" s="156"/>
    </row>
    <row r="129" spans="3:17">
      <c r="C129" s="138" t="s">
        <v>546</v>
      </c>
      <c r="D129" s="139"/>
      <c r="E129" s="14" t="s">
        <v>549</v>
      </c>
      <c r="F129" s="18">
        <v>150</v>
      </c>
      <c r="G129" s="18">
        <v>0</v>
      </c>
      <c r="H129" s="18">
        <v>150</v>
      </c>
      <c r="I129" s="50">
        <v>2.48</v>
      </c>
      <c r="J129" s="50">
        <v>1.97</v>
      </c>
      <c r="K129" s="50">
        <v>1.67</v>
      </c>
      <c r="L129" s="18" t="s">
        <v>311</v>
      </c>
      <c r="M129" s="18" t="s">
        <v>311</v>
      </c>
      <c r="N129" s="18" t="s">
        <v>311</v>
      </c>
      <c r="O129" s="18" t="s">
        <v>311</v>
      </c>
      <c r="P129" s="18" t="s">
        <v>311</v>
      </c>
      <c r="Q129" s="18" t="s">
        <v>311</v>
      </c>
    </row>
    <row r="130" spans="3:17">
      <c r="C130" s="138" t="s">
        <v>547</v>
      </c>
      <c r="D130" s="139"/>
      <c r="E130" s="14" t="s">
        <v>550</v>
      </c>
      <c r="F130" s="18">
        <v>50</v>
      </c>
      <c r="G130" s="18">
        <v>0</v>
      </c>
      <c r="H130" s="18">
        <v>50</v>
      </c>
      <c r="I130" s="50">
        <v>1.75</v>
      </c>
      <c r="J130" s="50">
        <v>1.39</v>
      </c>
      <c r="K130" s="50">
        <v>1.18</v>
      </c>
      <c r="L130" s="18" t="s">
        <v>311</v>
      </c>
      <c r="M130" s="18" t="s">
        <v>311</v>
      </c>
      <c r="N130" s="18" t="s">
        <v>311</v>
      </c>
      <c r="O130" s="18" t="s">
        <v>311</v>
      </c>
      <c r="P130" s="18" t="s">
        <v>311</v>
      </c>
      <c r="Q130" s="18" t="s">
        <v>311</v>
      </c>
    </row>
    <row r="131" spans="3:17">
      <c r="C131" s="138" t="s">
        <v>683</v>
      </c>
      <c r="D131" s="139"/>
      <c r="E131" s="14" t="s">
        <v>684</v>
      </c>
      <c r="F131" s="18">
        <v>273</v>
      </c>
      <c r="G131" s="18">
        <v>11.27</v>
      </c>
      <c r="H131" s="18">
        <v>242</v>
      </c>
      <c r="I131" s="50">
        <v>8.36</v>
      </c>
      <c r="J131" s="50">
        <v>6.66</v>
      </c>
      <c r="K131" s="50">
        <v>5.66</v>
      </c>
      <c r="L131" s="18" t="s">
        <v>311</v>
      </c>
      <c r="M131" s="18" t="s">
        <v>311</v>
      </c>
      <c r="N131" s="18" t="s">
        <v>311</v>
      </c>
      <c r="O131" s="18" t="s">
        <v>311</v>
      </c>
      <c r="P131" s="18" t="s">
        <v>311</v>
      </c>
      <c r="Q131" s="18" t="s">
        <v>311</v>
      </c>
    </row>
    <row r="132" spans="3:17">
      <c r="C132" s="140" t="s">
        <v>21</v>
      </c>
      <c r="D132" s="140"/>
      <c r="E132" s="140"/>
      <c r="F132" s="140"/>
      <c r="G132" s="140"/>
      <c r="H132" s="140"/>
      <c r="I132" s="140"/>
      <c r="J132" s="140"/>
      <c r="K132" s="140"/>
    </row>
    <row r="133" spans="3:17">
      <c r="C133" s="138" t="s">
        <v>311</v>
      </c>
      <c r="D133" s="139"/>
      <c r="E133" s="14" t="s">
        <v>311</v>
      </c>
      <c r="F133" s="14" t="s">
        <v>311</v>
      </c>
      <c r="G133" s="14" t="s">
        <v>311</v>
      </c>
      <c r="H133" s="14" t="s">
        <v>311</v>
      </c>
      <c r="I133" s="14" t="s">
        <v>311</v>
      </c>
      <c r="J133" s="14" t="s">
        <v>311</v>
      </c>
      <c r="K133" s="14" t="s">
        <v>311</v>
      </c>
      <c r="L133" s="14" t="s">
        <v>311</v>
      </c>
      <c r="M133" s="14" t="s">
        <v>311</v>
      </c>
      <c r="N133" s="14" t="s">
        <v>311</v>
      </c>
      <c r="O133" s="14" t="s">
        <v>311</v>
      </c>
      <c r="P133" s="14" t="s">
        <v>311</v>
      </c>
      <c r="Q133" s="14" t="s">
        <v>311</v>
      </c>
    </row>
    <row r="134" spans="3:17" ht="15" customHeight="1">
      <c r="C134" s="140" t="s">
        <v>22</v>
      </c>
      <c r="D134" s="140"/>
      <c r="E134" s="140"/>
      <c r="F134" s="140"/>
      <c r="G134" s="140"/>
      <c r="H134" s="140"/>
      <c r="I134" s="140"/>
      <c r="J134" s="140"/>
      <c r="K134" s="140"/>
    </row>
    <row r="135" spans="3:17" ht="15" customHeight="1">
      <c r="C135" s="138" t="s">
        <v>119</v>
      </c>
      <c r="D135" s="139"/>
      <c r="E135" s="14" t="s">
        <v>311</v>
      </c>
      <c r="F135" s="14" t="s">
        <v>311</v>
      </c>
      <c r="G135" s="14" t="s">
        <v>311</v>
      </c>
      <c r="H135" s="14" t="s">
        <v>311</v>
      </c>
      <c r="I135" s="14" t="s">
        <v>311</v>
      </c>
      <c r="J135" s="14" t="s">
        <v>311</v>
      </c>
      <c r="K135" s="14" t="s">
        <v>311</v>
      </c>
      <c r="L135" s="14" t="s">
        <v>311</v>
      </c>
      <c r="M135" s="14" t="s">
        <v>311</v>
      </c>
      <c r="N135" s="14" t="s">
        <v>311</v>
      </c>
      <c r="O135" s="14" t="s">
        <v>311</v>
      </c>
      <c r="P135" s="14" t="s">
        <v>311</v>
      </c>
      <c r="Q135" s="14" t="s">
        <v>311</v>
      </c>
    </row>
    <row r="136" spans="3:17" ht="15" customHeight="1">
      <c r="C136" s="140" t="s">
        <v>34</v>
      </c>
      <c r="D136" s="140"/>
      <c r="E136" s="140"/>
      <c r="F136" s="140"/>
      <c r="G136" s="140"/>
      <c r="H136" s="140"/>
      <c r="I136" s="140"/>
      <c r="J136" s="140"/>
      <c r="K136" s="137"/>
    </row>
    <row r="137" spans="3:17" ht="15" customHeight="1">
      <c r="C137" s="138" t="s">
        <v>663</v>
      </c>
      <c r="D137" s="139"/>
      <c r="E137" s="14" t="s">
        <v>311</v>
      </c>
      <c r="F137" s="18" t="s">
        <v>311</v>
      </c>
      <c r="G137" s="14" t="s">
        <v>311</v>
      </c>
      <c r="H137" s="14" t="s">
        <v>311</v>
      </c>
      <c r="I137" s="14" t="s">
        <v>311</v>
      </c>
      <c r="J137" s="14" t="s">
        <v>311</v>
      </c>
      <c r="K137" s="14" t="s">
        <v>311</v>
      </c>
      <c r="L137" s="14" t="s">
        <v>311</v>
      </c>
      <c r="M137" s="14" t="s">
        <v>311</v>
      </c>
      <c r="N137" s="14" t="s">
        <v>311</v>
      </c>
      <c r="O137" s="14" t="s">
        <v>311</v>
      </c>
      <c r="P137" s="14" t="s">
        <v>311</v>
      </c>
      <c r="Q137" s="14" t="s">
        <v>311</v>
      </c>
    </row>
    <row r="138" spans="3:17">
      <c r="C138" s="3" t="s">
        <v>39</v>
      </c>
      <c r="F138" s="19"/>
      <c r="G138" s="19"/>
      <c r="H138" s="19"/>
      <c r="I138" s="19"/>
      <c r="J138" s="19"/>
      <c r="K138" s="19"/>
    </row>
    <row r="139" spans="3:17">
      <c r="C139" s="142" t="s">
        <v>29</v>
      </c>
      <c r="D139" s="143"/>
      <c r="E139" s="14" t="s">
        <v>311</v>
      </c>
      <c r="F139" s="20" t="s">
        <v>311</v>
      </c>
      <c r="G139" s="14" t="s">
        <v>311</v>
      </c>
      <c r="H139" s="14" t="s">
        <v>311</v>
      </c>
      <c r="I139" s="14" t="s">
        <v>311</v>
      </c>
      <c r="J139" s="14" t="s">
        <v>311</v>
      </c>
      <c r="K139" s="14" t="s">
        <v>311</v>
      </c>
      <c r="L139" s="14" t="s">
        <v>311</v>
      </c>
      <c r="M139" s="14" t="s">
        <v>311</v>
      </c>
      <c r="N139" s="14" t="s">
        <v>311</v>
      </c>
      <c r="O139" s="14" t="s">
        <v>311</v>
      </c>
      <c r="P139" s="14" t="s">
        <v>311</v>
      </c>
      <c r="Q139" s="14" t="s">
        <v>311</v>
      </c>
    </row>
    <row r="140" spans="3:17">
      <c r="C140" s="142" t="s">
        <v>32</v>
      </c>
      <c r="D140" s="143"/>
      <c r="E140" s="14" t="s">
        <v>311</v>
      </c>
      <c r="F140" s="20" t="s">
        <v>311</v>
      </c>
      <c r="G140" s="14" t="s">
        <v>311</v>
      </c>
      <c r="H140" s="14" t="s">
        <v>311</v>
      </c>
      <c r="I140" s="14" t="s">
        <v>311</v>
      </c>
      <c r="J140" s="14" t="s">
        <v>311</v>
      </c>
      <c r="K140" s="14" t="s">
        <v>311</v>
      </c>
      <c r="L140" s="14" t="s">
        <v>311</v>
      </c>
      <c r="M140" s="14" t="s">
        <v>311</v>
      </c>
      <c r="N140" s="14" t="s">
        <v>311</v>
      </c>
      <c r="O140" s="14" t="s">
        <v>311</v>
      </c>
      <c r="P140" s="14" t="s">
        <v>311</v>
      </c>
      <c r="Q140" s="14" t="s">
        <v>311</v>
      </c>
    </row>
    <row r="141" spans="3:17">
      <c r="C141" s="136" t="s">
        <v>664</v>
      </c>
      <c r="D141" s="137"/>
      <c r="E141" s="24" t="s">
        <v>57</v>
      </c>
      <c r="F141" s="24" t="s">
        <v>57</v>
      </c>
      <c r="G141" s="24" t="s">
        <v>57</v>
      </c>
      <c r="H141" s="24" t="s">
        <v>57</v>
      </c>
      <c r="I141" s="24" t="s">
        <v>57</v>
      </c>
      <c r="J141" s="24" t="s">
        <v>57</v>
      </c>
      <c r="K141" s="24" t="s">
        <v>57</v>
      </c>
      <c r="L141" s="24" t="s">
        <v>57</v>
      </c>
      <c r="M141" s="24" t="s">
        <v>57</v>
      </c>
      <c r="N141" s="24" t="s">
        <v>57</v>
      </c>
      <c r="O141" s="24" t="s">
        <v>57</v>
      </c>
      <c r="P141" s="24" t="s">
        <v>57</v>
      </c>
      <c r="Q141" s="24" t="s">
        <v>57</v>
      </c>
    </row>
    <row r="142" spans="3:17">
      <c r="C142" s="136" t="s">
        <v>31</v>
      </c>
      <c r="D142" s="137"/>
      <c r="E142" s="24" t="s">
        <v>311</v>
      </c>
      <c r="F142" s="24" t="s">
        <v>311</v>
      </c>
      <c r="G142" s="24" t="s">
        <v>311</v>
      </c>
      <c r="H142" s="24" t="s">
        <v>311</v>
      </c>
      <c r="I142" s="24" t="s">
        <v>311</v>
      </c>
      <c r="J142" s="24" t="s">
        <v>311</v>
      </c>
      <c r="K142" s="24" t="s">
        <v>311</v>
      </c>
      <c r="L142" s="24" t="s">
        <v>311</v>
      </c>
      <c r="M142" s="24" t="s">
        <v>311</v>
      </c>
      <c r="N142" s="24" t="s">
        <v>311</v>
      </c>
      <c r="O142" s="24" t="s">
        <v>311</v>
      </c>
      <c r="P142" s="24" t="s">
        <v>311</v>
      </c>
      <c r="Q142" s="24" t="s">
        <v>311</v>
      </c>
    </row>
    <row r="143" spans="3:17">
      <c r="C143" s="136" t="s">
        <v>25</v>
      </c>
      <c r="D143" s="137"/>
      <c r="E143" s="24" t="s">
        <v>57</v>
      </c>
      <c r="F143" s="24" t="s">
        <v>57</v>
      </c>
      <c r="G143" s="24" t="s">
        <v>57</v>
      </c>
      <c r="H143" s="24" t="s">
        <v>57</v>
      </c>
      <c r="I143" s="24" t="s">
        <v>57</v>
      </c>
      <c r="J143" s="24" t="s">
        <v>57</v>
      </c>
      <c r="K143" s="24" t="s">
        <v>57</v>
      </c>
      <c r="L143" s="24" t="s">
        <v>57</v>
      </c>
      <c r="M143" s="24" t="s">
        <v>57</v>
      </c>
      <c r="N143" s="24" t="s">
        <v>57</v>
      </c>
      <c r="O143" s="24" t="s">
        <v>57</v>
      </c>
      <c r="P143" s="24" t="s">
        <v>57</v>
      </c>
      <c r="Q143" s="24" t="s">
        <v>57</v>
      </c>
    </row>
    <row r="144" spans="3:17">
      <c r="C144" s="141" t="s">
        <v>47</v>
      </c>
      <c r="D144" s="141"/>
      <c r="E144" s="24"/>
      <c r="F144" s="24"/>
      <c r="G144" s="24"/>
      <c r="H144" s="24"/>
      <c r="I144" s="24"/>
      <c r="J144" s="24"/>
      <c r="K144" s="24"/>
      <c r="L144" s="24"/>
      <c r="M144" s="24"/>
      <c r="N144" s="24"/>
      <c r="O144" s="24"/>
      <c r="P144" s="24"/>
      <c r="Q144" s="24"/>
    </row>
    <row r="145" spans="2:17">
      <c r="C145" s="141" t="s">
        <v>33</v>
      </c>
      <c r="D145" s="141"/>
      <c r="E145" s="24" t="s">
        <v>311</v>
      </c>
      <c r="F145" s="24" t="s">
        <v>311</v>
      </c>
      <c r="G145" s="24" t="s">
        <v>311</v>
      </c>
      <c r="H145" s="24" t="s">
        <v>311</v>
      </c>
      <c r="I145" s="24" t="s">
        <v>311</v>
      </c>
      <c r="J145" s="24" t="s">
        <v>311</v>
      </c>
      <c r="K145" s="24" t="s">
        <v>311</v>
      </c>
      <c r="L145" s="24" t="s">
        <v>311</v>
      </c>
      <c r="M145" s="24" t="s">
        <v>311</v>
      </c>
      <c r="N145" s="24" t="s">
        <v>311</v>
      </c>
      <c r="O145" s="24" t="s">
        <v>311</v>
      </c>
      <c r="P145" s="24" t="s">
        <v>311</v>
      </c>
      <c r="Q145" s="24" t="s">
        <v>311</v>
      </c>
    </row>
    <row r="147" spans="2:17">
      <c r="C147" s="4" t="s">
        <v>2</v>
      </c>
      <c r="D147" s="5" t="s">
        <v>54</v>
      </c>
      <c r="E147" s="1"/>
    </row>
    <row r="148" spans="2:17" ht="15.75">
      <c r="C148" s="4" t="s">
        <v>5</v>
      </c>
      <c r="D148" s="16" t="s">
        <v>685</v>
      </c>
      <c r="E148" s="1"/>
    </row>
    <row r="149" spans="2:17" ht="15" customHeight="1">
      <c r="C149" s="4" t="s">
        <v>7</v>
      </c>
      <c r="D149" s="5">
        <v>36</v>
      </c>
      <c r="E149" s="1"/>
    </row>
    <row r="150" spans="2:17">
      <c r="C150" s="4" t="s">
        <v>12</v>
      </c>
      <c r="D150" s="5">
        <v>36</v>
      </c>
      <c r="E150" s="1"/>
    </row>
    <row r="151" spans="2:17">
      <c r="C151" s="4" t="s">
        <v>13</v>
      </c>
      <c r="D151" s="7" t="s">
        <v>688</v>
      </c>
      <c r="E151" s="1"/>
    </row>
    <row r="152" spans="2:17" ht="30">
      <c r="C152" s="8" t="s">
        <v>51</v>
      </c>
      <c r="D152" s="56">
        <v>1.7899999999999999E-2</v>
      </c>
      <c r="E152" s="1"/>
    </row>
    <row r="153" spans="2:17" ht="15.75" customHeight="1">
      <c r="C153" s="8" t="s">
        <v>50</v>
      </c>
      <c r="D153" s="56">
        <v>9.9000000000000005E-2</v>
      </c>
      <c r="E153" s="1"/>
    </row>
    <row r="154" spans="2:17" s="10" customFormat="1">
      <c r="B154" s="9"/>
      <c r="F154" s="147" t="s">
        <v>3</v>
      </c>
      <c r="G154" s="148"/>
      <c r="H154" s="149"/>
      <c r="I154" s="146" t="s">
        <v>4</v>
      </c>
      <c r="J154" s="146"/>
      <c r="K154" s="146"/>
      <c r="L154" s="146" t="s">
        <v>49</v>
      </c>
      <c r="M154" s="146"/>
      <c r="N154" s="146"/>
      <c r="O154" s="146" t="s">
        <v>48</v>
      </c>
      <c r="P154" s="146"/>
      <c r="Q154" s="146"/>
    </row>
    <row r="155" spans="2:17" s="10" customFormat="1">
      <c r="B155" s="9"/>
      <c r="F155" s="147" t="s">
        <v>6</v>
      </c>
      <c r="G155" s="148"/>
      <c r="H155" s="149"/>
      <c r="I155" s="150" t="s">
        <v>26</v>
      </c>
      <c r="J155" s="150"/>
      <c r="K155" s="150"/>
      <c r="L155" s="150" t="s">
        <v>26</v>
      </c>
      <c r="M155" s="150"/>
      <c r="N155" s="150"/>
      <c r="O155" s="150" t="s">
        <v>26</v>
      </c>
      <c r="P155" s="150"/>
      <c r="Q155" s="150"/>
    </row>
    <row r="156" spans="2:17" s="13" customFormat="1" ht="30">
      <c r="B156" s="11"/>
      <c r="C156" s="151" t="s">
        <v>14</v>
      </c>
      <c r="D156" s="152"/>
      <c r="E156" s="28" t="s">
        <v>17</v>
      </c>
      <c r="F156" s="28" t="s">
        <v>8</v>
      </c>
      <c r="G156" s="28" t="s">
        <v>18</v>
      </c>
      <c r="H156" s="28" t="s">
        <v>19</v>
      </c>
      <c r="I156" s="28" t="s">
        <v>9</v>
      </c>
      <c r="J156" s="28" t="s">
        <v>10</v>
      </c>
      <c r="K156" s="28" t="s">
        <v>11</v>
      </c>
      <c r="L156" s="28" t="s">
        <v>9</v>
      </c>
      <c r="M156" s="28" t="s">
        <v>10</v>
      </c>
      <c r="N156" s="28" t="s">
        <v>11</v>
      </c>
      <c r="O156" s="28" t="s">
        <v>9</v>
      </c>
      <c r="P156" s="28" t="s">
        <v>10</v>
      </c>
      <c r="Q156" s="28" t="s">
        <v>11</v>
      </c>
    </row>
    <row r="157" spans="2:17" ht="48.75" customHeight="1">
      <c r="C157" s="134" t="s">
        <v>687</v>
      </c>
      <c r="D157" s="135"/>
      <c r="E157" s="14" t="s">
        <v>685</v>
      </c>
      <c r="F157" s="18">
        <v>1023</v>
      </c>
      <c r="G157" s="18">
        <v>26.1</v>
      </c>
      <c r="H157" s="18">
        <v>756</v>
      </c>
      <c r="I157" s="50">
        <v>26.08</v>
      </c>
      <c r="J157" s="50">
        <v>20.78</v>
      </c>
      <c r="K157" s="50">
        <v>17.64</v>
      </c>
      <c r="L157" s="18" t="s">
        <v>311</v>
      </c>
      <c r="M157" s="18" t="s">
        <v>311</v>
      </c>
      <c r="N157" s="18" t="s">
        <v>311</v>
      </c>
      <c r="O157" s="18" t="s">
        <v>311</v>
      </c>
      <c r="P157" s="18" t="s">
        <v>311</v>
      </c>
      <c r="Q157" s="18" t="s">
        <v>311</v>
      </c>
    </row>
    <row r="158" spans="2:17">
      <c r="B158" s="15"/>
      <c r="C158" s="156" t="s">
        <v>686</v>
      </c>
      <c r="D158" s="156"/>
      <c r="E158" s="156"/>
      <c r="F158" s="156"/>
      <c r="G158" s="156"/>
      <c r="H158" s="156"/>
      <c r="I158" s="156"/>
      <c r="J158" s="156"/>
      <c r="K158" s="156"/>
    </row>
    <row r="159" spans="2:17">
      <c r="C159" s="138" t="s">
        <v>546</v>
      </c>
      <c r="D159" s="139"/>
      <c r="E159" s="14" t="s">
        <v>549</v>
      </c>
      <c r="F159" s="18">
        <v>150</v>
      </c>
      <c r="G159" s="18">
        <v>0</v>
      </c>
      <c r="H159" s="18">
        <v>150</v>
      </c>
      <c r="I159" s="50">
        <v>2.48</v>
      </c>
      <c r="J159" s="50">
        <v>1.97</v>
      </c>
      <c r="K159" s="50">
        <v>1.67</v>
      </c>
      <c r="L159" s="18" t="s">
        <v>311</v>
      </c>
      <c r="M159" s="18" t="s">
        <v>311</v>
      </c>
      <c r="N159" s="18" t="s">
        <v>311</v>
      </c>
      <c r="O159" s="18" t="s">
        <v>311</v>
      </c>
      <c r="P159" s="18" t="s">
        <v>311</v>
      </c>
      <c r="Q159" s="18" t="s">
        <v>311</v>
      </c>
    </row>
    <row r="160" spans="2:17">
      <c r="C160" s="138" t="s">
        <v>547</v>
      </c>
      <c r="D160" s="139"/>
      <c r="E160" s="14" t="s">
        <v>550</v>
      </c>
      <c r="F160" s="18">
        <v>50</v>
      </c>
      <c r="G160" s="18">
        <v>0</v>
      </c>
      <c r="H160" s="18">
        <v>50</v>
      </c>
      <c r="I160" s="50">
        <v>1.75</v>
      </c>
      <c r="J160" s="50">
        <v>1.39</v>
      </c>
      <c r="K160" s="50">
        <v>1.18</v>
      </c>
      <c r="L160" s="18" t="s">
        <v>311</v>
      </c>
      <c r="M160" s="18" t="s">
        <v>311</v>
      </c>
      <c r="N160" s="18" t="s">
        <v>311</v>
      </c>
      <c r="O160" s="18" t="s">
        <v>311</v>
      </c>
      <c r="P160" s="18" t="s">
        <v>311</v>
      </c>
      <c r="Q160" s="18" t="s">
        <v>311</v>
      </c>
    </row>
    <row r="161" spans="3:17">
      <c r="C161" s="138" t="s">
        <v>652</v>
      </c>
      <c r="D161" s="139"/>
      <c r="E161" s="14" t="s">
        <v>653</v>
      </c>
      <c r="F161" s="18">
        <v>299</v>
      </c>
      <c r="G161" s="18">
        <v>16.05</v>
      </c>
      <c r="H161" s="18">
        <v>251</v>
      </c>
      <c r="I161" s="50">
        <v>12.67</v>
      </c>
      <c r="J161" s="50">
        <v>10.92</v>
      </c>
      <c r="K161" s="50">
        <v>9.8699999999999992</v>
      </c>
      <c r="L161" s="18" t="s">
        <v>311</v>
      </c>
      <c r="M161" s="18" t="s">
        <v>311</v>
      </c>
      <c r="N161" s="18" t="s">
        <v>311</v>
      </c>
      <c r="O161" s="18" t="s">
        <v>311</v>
      </c>
      <c r="P161" s="18" t="s">
        <v>311</v>
      </c>
      <c r="Q161" s="18" t="s">
        <v>311</v>
      </c>
    </row>
    <row r="162" spans="3:17">
      <c r="C162" s="138" t="s">
        <v>651</v>
      </c>
      <c r="D162" s="139"/>
      <c r="E162" s="14" t="s">
        <v>654</v>
      </c>
      <c r="F162" s="18">
        <v>158</v>
      </c>
      <c r="G162" s="18">
        <v>11.39</v>
      </c>
      <c r="H162" s="18">
        <v>140</v>
      </c>
      <c r="I162" s="50">
        <v>4.8499999999999996</v>
      </c>
      <c r="J162" s="50">
        <v>3.86</v>
      </c>
      <c r="K162" s="50">
        <v>3.28</v>
      </c>
      <c r="L162" s="18" t="s">
        <v>311</v>
      </c>
      <c r="M162" s="18" t="s">
        <v>311</v>
      </c>
      <c r="N162" s="18" t="s">
        <v>311</v>
      </c>
      <c r="O162" s="18" t="s">
        <v>311</v>
      </c>
      <c r="P162" s="18" t="s">
        <v>311</v>
      </c>
      <c r="Q162" s="18" t="s">
        <v>311</v>
      </c>
    </row>
    <row r="163" spans="3:17">
      <c r="C163" s="138" t="s">
        <v>689</v>
      </c>
      <c r="D163" s="139"/>
      <c r="E163" s="14" t="s">
        <v>609</v>
      </c>
      <c r="F163" s="18">
        <v>343</v>
      </c>
      <c r="G163" s="18">
        <v>11.95</v>
      </c>
      <c r="H163" s="18">
        <v>302</v>
      </c>
      <c r="I163" s="50">
        <v>10.42</v>
      </c>
      <c r="J163" s="50">
        <v>8.3000000000000007</v>
      </c>
      <c r="K163" s="50">
        <v>7.05</v>
      </c>
      <c r="L163" s="18" t="s">
        <v>311</v>
      </c>
      <c r="M163" s="18" t="s">
        <v>311</v>
      </c>
      <c r="N163" s="18" t="s">
        <v>311</v>
      </c>
      <c r="O163" s="18" t="s">
        <v>311</v>
      </c>
      <c r="P163" s="18" t="s">
        <v>311</v>
      </c>
      <c r="Q163" s="18" t="s">
        <v>311</v>
      </c>
    </row>
    <row r="164" spans="3:17">
      <c r="C164" s="138" t="s">
        <v>558</v>
      </c>
      <c r="D164" s="139"/>
      <c r="E164" s="14" t="s">
        <v>570</v>
      </c>
      <c r="F164" s="18">
        <v>374</v>
      </c>
      <c r="G164" s="18">
        <v>5.88</v>
      </c>
      <c r="H164" s="18">
        <v>352</v>
      </c>
      <c r="I164" s="50">
        <v>12.16</v>
      </c>
      <c r="J164" s="50">
        <v>9.69</v>
      </c>
      <c r="K164" s="50">
        <v>8.2200000000000006</v>
      </c>
      <c r="L164" s="18" t="s">
        <v>311</v>
      </c>
      <c r="M164" s="18" t="s">
        <v>311</v>
      </c>
      <c r="N164" s="18" t="s">
        <v>311</v>
      </c>
      <c r="O164" s="18" t="s">
        <v>311</v>
      </c>
      <c r="P164" s="18" t="s">
        <v>311</v>
      </c>
      <c r="Q164" s="18" t="s">
        <v>311</v>
      </c>
    </row>
    <row r="165" spans="3:17">
      <c r="C165" s="138" t="s">
        <v>690</v>
      </c>
      <c r="D165" s="139"/>
      <c r="E165" s="14" t="s">
        <v>611</v>
      </c>
      <c r="F165" s="18">
        <v>345</v>
      </c>
      <c r="G165" s="18">
        <v>12.46</v>
      </c>
      <c r="H165" s="18">
        <v>302</v>
      </c>
      <c r="I165" s="50">
        <v>10.42</v>
      </c>
      <c r="J165" s="50">
        <v>8.3000000000000007</v>
      </c>
      <c r="K165" s="50">
        <v>7.05</v>
      </c>
      <c r="L165" s="18" t="s">
        <v>311</v>
      </c>
      <c r="M165" s="18" t="s">
        <v>311</v>
      </c>
      <c r="N165" s="18" t="s">
        <v>311</v>
      </c>
      <c r="O165" s="18" t="s">
        <v>311</v>
      </c>
      <c r="P165" s="18" t="s">
        <v>311</v>
      </c>
      <c r="Q165" s="18" t="s">
        <v>311</v>
      </c>
    </row>
    <row r="166" spans="3:17">
      <c r="C166" s="138" t="s">
        <v>658</v>
      </c>
      <c r="D166" s="139"/>
      <c r="E166" s="14" t="s">
        <v>662</v>
      </c>
      <c r="F166" s="18">
        <v>219</v>
      </c>
      <c r="G166" s="18">
        <v>0</v>
      </c>
      <c r="H166" s="18">
        <v>219</v>
      </c>
      <c r="I166" s="50">
        <v>7.63</v>
      </c>
      <c r="J166" s="50">
        <v>6.08</v>
      </c>
      <c r="K166" s="50">
        <v>5.17</v>
      </c>
      <c r="L166" s="18" t="s">
        <v>311</v>
      </c>
      <c r="M166" s="18" t="s">
        <v>311</v>
      </c>
      <c r="N166" s="18" t="s">
        <v>311</v>
      </c>
      <c r="O166" s="18" t="s">
        <v>311</v>
      </c>
      <c r="P166" s="18" t="s">
        <v>311</v>
      </c>
      <c r="Q166" s="18" t="s">
        <v>311</v>
      </c>
    </row>
    <row r="167" spans="3:17">
      <c r="C167" s="138" t="s">
        <v>560</v>
      </c>
      <c r="D167" s="139"/>
      <c r="E167" s="14" t="s">
        <v>572</v>
      </c>
      <c r="F167" s="18">
        <v>343</v>
      </c>
      <c r="G167" s="18">
        <v>11.95</v>
      </c>
      <c r="H167" s="18">
        <v>302</v>
      </c>
      <c r="I167" s="50">
        <v>10.42</v>
      </c>
      <c r="J167" s="50">
        <v>8.3000000000000007</v>
      </c>
      <c r="K167" s="50">
        <v>7.05</v>
      </c>
      <c r="L167" s="18" t="s">
        <v>311</v>
      </c>
      <c r="M167" s="18" t="s">
        <v>311</v>
      </c>
      <c r="N167" s="18" t="s">
        <v>311</v>
      </c>
      <c r="O167" s="18" t="s">
        <v>311</v>
      </c>
      <c r="P167" s="18" t="s">
        <v>311</v>
      </c>
      <c r="Q167" s="18" t="s">
        <v>311</v>
      </c>
    </row>
    <row r="168" spans="3:17">
      <c r="C168" s="138" t="s">
        <v>561</v>
      </c>
      <c r="D168" s="139"/>
      <c r="E168" s="14" t="s">
        <v>141</v>
      </c>
      <c r="F168" s="18">
        <v>299</v>
      </c>
      <c r="G168" s="18">
        <v>0</v>
      </c>
      <c r="H168" s="18">
        <v>299</v>
      </c>
      <c r="I168" s="50">
        <v>6.65</v>
      </c>
      <c r="J168" s="50">
        <v>5.3</v>
      </c>
      <c r="K168" s="50">
        <v>4.51</v>
      </c>
      <c r="L168" s="18" t="s">
        <v>311</v>
      </c>
      <c r="M168" s="18" t="s">
        <v>311</v>
      </c>
      <c r="N168" s="18" t="s">
        <v>311</v>
      </c>
      <c r="O168" s="18" t="s">
        <v>311</v>
      </c>
      <c r="P168" s="18" t="s">
        <v>311</v>
      </c>
      <c r="Q168" s="18" t="s">
        <v>311</v>
      </c>
    </row>
    <row r="169" spans="3:17">
      <c r="C169" s="138" t="s">
        <v>565</v>
      </c>
      <c r="D169" s="139"/>
      <c r="E169" s="14" t="s">
        <v>576</v>
      </c>
      <c r="F169" s="18">
        <v>56</v>
      </c>
      <c r="G169" s="18">
        <v>12.5</v>
      </c>
      <c r="H169" s="18">
        <v>49</v>
      </c>
      <c r="I169" s="50">
        <v>1.7</v>
      </c>
      <c r="J169" s="50">
        <v>1.36</v>
      </c>
      <c r="K169" s="50">
        <v>1.1599999999999999</v>
      </c>
      <c r="L169" s="18" t="s">
        <v>311</v>
      </c>
      <c r="M169" s="18" t="s">
        <v>311</v>
      </c>
      <c r="N169" s="18" t="s">
        <v>311</v>
      </c>
      <c r="O169" s="18" t="s">
        <v>311</v>
      </c>
      <c r="P169" s="18" t="s">
        <v>311</v>
      </c>
      <c r="Q169" s="18" t="s">
        <v>311</v>
      </c>
    </row>
    <row r="170" spans="3:17">
      <c r="C170" s="140" t="s">
        <v>21</v>
      </c>
      <c r="D170" s="140"/>
      <c r="E170" s="140"/>
      <c r="F170" s="140"/>
      <c r="G170" s="140"/>
      <c r="H170" s="140"/>
      <c r="I170" s="140"/>
      <c r="J170" s="140"/>
      <c r="K170" s="140"/>
    </row>
    <row r="171" spans="3:17">
      <c r="C171" s="138" t="s">
        <v>311</v>
      </c>
      <c r="D171" s="139"/>
      <c r="E171" s="14" t="s">
        <v>311</v>
      </c>
      <c r="F171" s="14" t="s">
        <v>311</v>
      </c>
      <c r="G171" s="14" t="s">
        <v>311</v>
      </c>
      <c r="H171" s="14" t="s">
        <v>311</v>
      </c>
      <c r="I171" s="14" t="s">
        <v>311</v>
      </c>
      <c r="J171" s="14" t="s">
        <v>311</v>
      </c>
      <c r="K171" s="14" t="s">
        <v>311</v>
      </c>
      <c r="L171" s="14" t="s">
        <v>311</v>
      </c>
      <c r="M171" s="14" t="s">
        <v>311</v>
      </c>
      <c r="N171" s="14" t="s">
        <v>311</v>
      </c>
      <c r="O171" s="14" t="s">
        <v>311</v>
      </c>
      <c r="P171" s="14" t="s">
        <v>311</v>
      </c>
      <c r="Q171" s="14" t="s">
        <v>311</v>
      </c>
    </row>
    <row r="172" spans="3:17" ht="15" customHeight="1">
      <c r="C172" s="140" t="s">
        <v>22</v>
      </c>
      <c r="D172" s="140"/>
      <c r="E172" s="140"/>
      <c r="F172" s="140"/>
      <c r="G172" s="140"/>
      <c r="H172" s="140"/>
      <c r="I172" s="140"/>
      <c r="J172" s="140"/>
      <c r="K172" s="140"/>
    </row>
    <row r="173" spans="3:17" ht="15" customHeight="1">
      <c r="C173" s="138" t="s">
        <v>119</v>
      </c>
      <c r="D173" s="139"/>
      <c r="E173" s="14" t="s">
        <v>311</v>
      </c>
      <c r="F173" s="14" t="s">
        <v>311</v>
      </c>
      <c r="G173" s="14" t="s">
        <v>311</v>
      </c>
      <c r="H173" s="14" t="s">
        <v>311</v>
      </c>
      <c r="I173" s="14" t="s">
        <v>311</v>
      </c>
      <c r="J173" s="14" t="s">
        <v>311</v>
      </c>
      <c r="K173" s="14" t="s">
        <v>311</v>
      </c>
      <c r="L173" s="14" t="s">
        <v>311</v>
      </c>
      <c r="M173" s="14" t="s">
        <v>311</v>
      </c>
      <c r="N173" s="14" t="s">
        <v>311</v>
      </c>
      <c r="O173" s="14" t="s">
        <v>311</v>
      </c>
      <c r="P173" s="14" t="s">
        <v>311</v>
      </c>
      <c r="Q173" s="14" t="s">
        <v>311</v>
      </c>
    </row>
    <row r="174" spans="3:17" ht="15" customHeight="1">
      <c r="C174" s="140" t="s">
        <v>34</v>
      </c>
      <c r="D174" s="140"/>
      <c r="E174" s="140"/>
      <c r="F174" s="140"/>
      <c r="G174" s="140"/>
      <c r="H174" s="140"/>
      <c r="I174" s="140"/>
      <c r="J174" s="140"/>
      <c r="K174" s="137"/>
    </row>
    <row r="175" spans="3:17" ht="15" customHeight="1">
      <c r="C175" s="138" t="s">
        <v>663</v>
      </c>
      <c r="D175" s="139"/>
      <c r="E175" s="14" t="s">
        <v>311</v>
      </c>
      <c r="F175" s="18" t="s">
        <v>311</v>
      </c>
      <c r="G175" s="14" t="s">
        <v>311</v>
      </c>
      <c r="H175" s="14" t="s">
        <v>311</v>
      </c>
      <c r="I175" s="14" t="s">
        <v>311</v>
      </c>
      <c r="J175" s="14" t="s">
        <v>311</v>
      </c>
      <c r="K175" s="14" t="s">
        <v>311</v>
      </c>
      <c r="L175" s="14" t="s">
        <v>311</v>
      </c>
      <c r="M175" s="14" t="s">
        <v>311</v>
      </c>
      <c r="N175" s="14" t="s">
        <v>311</v>
      </c>
      <c r="O175" s="14" t="s">
        <v>311</v>
      </c>
      <c r="P175" s="14" t="s">
        <v>311</v>
      </c>
      <c r="Q175" s="14" t="s">
        <v>311</v>
      </c>
    </row>
    <row r="176" spans="3:17">
      <c r="C176" s="3" t="s">
        <v>39</v>
      </c>
      <c r="F176" s="19"/>
      <c r="G176" s="19"/>
      <c r="H176" s="19"/>
      <c r="I176" s="19"/>
      <c r="J176" s="19"/>
      <c r="K176" s="19"/>
    </row>
    <row r="177" spans="2:17">
      <c r="C177" s="142" t="s">
        <v>29</v>
      </c>
      <c r="D177" s="143"/>
      <c r="E177" s="14" t="s">
        <v>311</v>
      </c>
      <c r="F177" s="20" t="s">
        <v>311</v>
      </c>
      <c r="G177" s="14" t="s">
        <v>311</v>
      </c>
      <c r="H177" s="14" t="s">
        <v>311</v>
      </c>
      <c r="I177" s="14" t="s">
        <v>311</v>
      </c>
      <c r="J177" s="14" t="s">
        <v>311</v>
      </c>
      <c r="K177" s="14" t="s">
        <v>311</v>
      </c>
      <c r="L177" s="14" t="s">
        <v>311</v>
      </c>
      <c r="M177" s="14" t="s">
        <v>311</v>
      </c>
      <c r="N177" s="14" t="s">
        <v>311</v>
      </c>
      <c r="O177" s="14" t="s">
        <v>311</v>
      </c>
      <c r="P177" s="14" t="s">
        <v>311</v>
      </c>
      <c r="Q177" s="14" t="s">
        <v>311</v>
      </c>
    </row>
    <row r="178" spans="2:17">
      <c r="C178" s="142" t="s">
        <v>32</v>
      </c>
      <c r="D178" s="143"/>
      <c r="E178" s="14" t="s">
        <v>311</v>
      </c>
      <c r="F178" s="20" t="s">
        <v>311</v>
      </c>
      <c r="G178" s="14" t="s">
        <v>311</v>
      </c>
      <c r="H178" s="14" t="s">
        <v>311</v>
      </c>
      <c r="I178" s="14" t="s">
        <v>311</v>
      </c>
      <c r="J178" s="14" t="s">
        <v>311</v>
      </c>
      <c r="K178" s="14" t="s">
        <v>311</v>
      </c>
      <c r="L178" s="14" t="s">
        <v>311</v>
      </c>
      <c r="M178" s="14" t="s">
        <v>311</v>
      </c>
      <c r="N178" s="14" t="s">
        <v>311</v>
      </c>
      <c r="O178" s="14" t="s">
        <v>311</v>
      </c>
      <c r="P178" s="14" t="s">
        <v>311</v>
      </c>
      <c r="Q178" s="14" t="s">
        <v>311</v>
      </c>
    </row>
    <row r="179" spans="2:17">
      <c r="C179" s="136" t="s">
        <v>664</v>
      </c>
      <c r="D179" s="137"/>
      <c r="E179" s="24" t="s">
        <v>57</v>
      </c>
      <c r="F179" s="24" t="s">
        <v>57</v>
      </c>
      <c r="G179" s="24" t="s">
        <v>57</v>
      </c>
      <c r="H179" s="24" t="s">
        <v>57</v>
      </c>
      <c r="I179" s="24" t="s">
        <v>57</v>
      </c>
      <c r="J179" s="24" t="s">
        <v>57</v>
      </c>
      <c r="K179" s="24" t="s">
        <v>57</v>
      </c>
      <c r="L179" s="24" t="s">
        <v>57</v>
      </c>
      <c r="M179" s="24" t="s">
        <v>57</v>
      </c>
      <c r="N179" s="24" t="s">
        <v>57</v>
      </c>
      <c r="O179" s="24" t="s">
        <v>57</v>
      </c>
      <c r="P179" s="24" t="s">
        <v>57</v>
      </c>
      <c r="Q179" s="24" t="s">
        <v>57</v>
      </c>
    </row>
    <row r="180" spans="2:17">
      <c r="C180" s="136" t="s">
        <v>31</v>
      </c>
      <c r="D180" s="137"/>
      <c r="E180" s="24" t="s">
        <v>311</v>
      </c>
      <c r="F180" s="24">
        <v>335</v>
      </c>
      <c r="G180" s="24">
        <v>0</v>
      </c>
      <c r="H180" s="24">
        <v>335</v>
      </c>
      <c r="I180" s="24" t="s">
        <v>311</v>
      </c>
      <c r="J180" s="24" t="s">
        <v>311</v>
      </c>
      <c r="K180" s="24" t="s">
        <v>311</v>
      </c>
      <c r="L180" s="24" t="s">
        <v>311</v>
      </c>
      <c r="M180" s="24" t="s">
        <v>311</v>
      </c>
      <c r="N180" s="24" t="s">
        <v>311</v>
      </c>
      <c r="O180" s="24" t="s">
        <v>311</v>
      </c>
      <c r="P180" s="24" t="s">
        <v>311</v>
      </c>
      <c r="Q180" s="24" t="s">
        <v>311</v>
      </c>
    </row>
    <row r="181" spans="2:17">
      <c r="C181" s="136" t="s">
        <v>25</v>
      </c>
      <c r="D181" s="137"/>
      <c r="E181" s="24" t="s">
        <v>57</v>
      </c>
      <c r="F181" s="24" t="s">
        <v>57</v>
      </c>
      <c r="G181" s="24" t="s">
        <v>57</v>
      </c>
      <c r="H181" s="24" t="s">
        <v>57</v>
      </c>
      <c r="I181" s="24" t="s">
        <v>57</v>
      </c>
      <c r="J181" s="24" t="s">
        <v>57</v>
      </c>
      <c r="K181" s="24" t="s">
        <v>57</v>
      </c>
      <c r="L181" s="24" t="s">
        <v>57</v>
      </c>
      <c r="M181" s="24" t="s">
        <v>57</v>
      </c>
      <c r="N181" s="24" t="s">
        <v>57</v>
      </c>
      <c r="O181" s="24" t="s">
        <v>57</v>
      </c>
      <c r="P181" s="24" t="s">
        <v>57</v>
      </c>
      <c r="Q181" s="24" t="s">
        <v>57</v>
      </c>
    </row>
    <row r="182" spans="2:17">
      <c r="C182" s="141" t="s">
        <v>47</v>
      </c>
      <c r="D182" s="141"/>
      <c r="E182" s="24"/>
      <c r="F182" s="24"/>
      <c r="G182" s="24"/>
      <c r="H182" s="24"/>
      <c r="I182" s="24"/>
      <c r="J182" s="24"/>
      <c r="K182" s="24"/>
      <c r="L182" s="24"/>
      <c r="M182" s="24"/>
      <c r="N182" s="24"/>
      <c r="O182" s="24"/>
      <c r="P182" s="24"/>
      <c r="Q182" s="24"/>
    </row>
    <row r="183" spans="2:17">
      <c r="C183" s="141" t="s">
        <v>33</v>
      </c>
      <c r="D183" s="141"/>
      <c r="E183" s="24" t="s">
        <v>311</v>
      </c>
      <c r="F183" s="24">
        <v>540</v>
      </c>
      <c r="G183" s="24">
        <v>0</v>
      </c>
      <c r="H183" s="24">
        <v>540</v>
      </c>
      <c r="I183" s="24" t="s">
        <v>311</v>
      </c>
      <c r="J183" s="24" t="s">
        <v>311</v>
      </c>
      <c r="K183" s="24" t="s">
        <v>311</v>
      </c>
      <c r="L183" s="24" t="s">
        <v>311</v>
      </c>
      <c r="M183" s="24" t="s">
        <v>311</v>
      </c>
      <c r="N183" s="24" t="s">
        <v>311</v>
      </c>
      <c r="O183" s="24" t="s">
        <v>311</v>
      </c>
      <c r="P183" s="24" t="s">
        <v>311</v>
      </c>
      <c r="Q183" s="24" t="s">
        <v>311</v>
      </c>
    </row>
    <row r="185" spans="2:17" ht="14.25" customHeight="1">
      <c r="C185" s="4" t="s">
        <v>2</v>
      </c>
      <c r="D185" s="5" t="s">
        <v>54</v>
      </c>
      <c r="E185" s="1"/>
      <c r="G185" s="35"/>
    </row>
    <row r="186" spans="2:17" ht="14.25" customHeight="1">
      <c r="C186" s="4" t="s">
        <v>5</v>
      </c>
      <c r="D186" s="16" t="s">
        <v>1652</v>
      </c>
      <c r="E186" s="120"/>
      <c r="G186" s="35"/>
    </row>
    <row r="187" spans="2:17" ht="14.25" customHeight="1">
      <c r="C187" s="4" t="s">
        <v>7</v>
      </c>
      <c r="D187" s="5">
        <v>50</v>
      </c>
      <c r="E187" s="1"/>
      <c r="G187" s="35"/>
    </row>
    <row r="188" spans="2:17" ht="14.25" customHeight="1">
      <c r="C188" s="4" t="s">
        <v>12</v>
      </c>
      <c r="D188" s="5" t="s">
        <v>311</v>
      </c>
      <c r="E188" s="1"/>
      <c r="G188" s="35"/>
    </row>
    <row r="189" spans="2:17" ht="14.25" customHeight="1">
      <c r="C189" s="4" t="s">
        <v>13</v>
      </c>
      <c r="D189" s="7" t="s">
        <v>1640</v>
      </c>
      <c r="E189" s="1"/>
      <c r="G189" s="35"/>
    </row>
    <row r="190" spans="2:17" ht="14.25" customHeight="1">
      <c r="C190" s="8" t="s">
        <v>51</v>
      </c>
      <c r="D190" s="32">
        <v>1.32E-2</v>
      </c>
      <c r="E190" s="1"/>
      <c r="G190" s="35"/>
    </row>
    <row r="191" spans="2:17" ht="14.25" customHeight="1">
      <c r="C191" s="8" t="s">
        <v>50</v>
      </c>
      <c r="D191" s="32" t="s">
        <v>311</v>
      </c>
      <c r="E191" s="1"/>
      <c r="G191" s="35"/>
    </row>
    <row r="192" spans="2:17" s="10" customFormat="1" ht="14.25" customHeight="1">
      <c r="B192" s="9"/>
      <c r="F192" s="147" t="s">
        <v>3</v>
      </c>
      <c r="G192" s="148"/>
      <c r="H192" s="149"/>
      <c r="I192" s="146" t="s">
        <v>4</v>
      </c>
      <c r="J192" s="146"/>
      <c r="K192" s="146"/>
      <c r="L192" s="146" t="s">
        <v>49</v>
      </c>
      <c r="M192" s="146"/>
      <c r="N192" s="146"/>
      <c r="O192" s="146" t="s">
        <v>48</v>
      </c>
      <c r="P192" s="146"/>
      <c r="Q192" s="146"/>
    </row>
    <row r="193" spans="2:17" s="10" customFormat="1" ht="14.25" customHeight="1">
      <c r="B193" s="9"/>
      <c r="F193" s="147" t="s">
        <v>6</v>
      </c>
      <c r="G193" s="148"/>
      <c r="H193" s="149"/>
      <c r="I193" s="150" t="s">
        <v>26</v>
      </c>
      <c r="J193" s="150"/>
      <c r="K193" s="150"/>
      <c r="L193" s="150" t="s">
        <v>26</v>
      </c>
      <c r="M193" s="150"/>
      <c r="N193" s="150"/>
      <c r="O193" s="150" t="s">
        <v>26</v>
      </c>
      <c r="P193" s="150"/>
      <c r="Q193" s="150"/>
    </row>
    <row r="194" spans="2:17" s="13" customFormat="1" ht="14.25" customHeight="1">
      <c r="B194" s="11"/>
      <c r="C194" s="151" t="s">
        <v>14</v>
      </c>
      <c r="D194" s="152"/>
      <c r="E194" s="28" t="s">
        <v>17</v>
      </c>
      <c r="F194" s="28" t="s">
        <v>8</v>
      </c>
      <c r="G194" s="36" t="s">
        <v>18</v>
      </c>
      <c r="H194" s="28" t="s">
        <v>19</v>
      </c>
      <c r="I194" s="28" t="s">
        <v>9</v>
      </c>
      <c r="J194" s="28" t="s">
        <v>10</v>
      </c>
      <c r="K194" s="28" t="s">
        <v>11</v>
      </c>
      <c r="L194" s="28" t="s">
        <v>9</v>
      </c>
      <c r="M194" s="28" t="s">
        <v>10</v>
      </c>
      <c r="N194" s="28" t="s">
        <v>11</v>
      </c>
      <c r="O194" s="28" t="s">
        <v>9</v>
      </c>
      <c r="P194" s="28" t="s">
        <v>10</v>
      </c>
      <c r="Q194" s="28" t="s">
        <v>11</v>
      </c>
    </row>
    <row r="195" spans="2:17" ht="14.25" customHeight="1">
      <c r="C195" s="134" t="s">
        <v>1654</v>
      </c>
      <c r="D195" s="135"/>
      <c r="E195" s="14" t="s">
        <v>1652</v>
      </c>
      <c r="F195" s="18">
        <v>1160</v>
      </c>
      <c r="G195" s="37">
        <v>24</v>
      </c>
      <c r="H195" s="18">
        <v>874</v>
      </c>
      <c r="I195" s="50">
        <v>29.35</v>
      </c>
      <c r="J195" s="50">
        <v>23.43</v>
      </c>
      <c r="K195" s="50">
        <v>19.899999999999999</v>
      </c>
      <c r="L195" s="50" t="s">
        <v>311</v>
      </c>
      <c r="M195" s="50" t="s">
        <v>311</v>
      </c>
      <c r="N195" s="50" t="s">
        <v>311</v>
      </c>
      <c r="O195" s="50" t="s">
        <v>311</v>
      </c>
      <c r="P195" s="50" t="s">
        <v>311</v>
      </c>
      <c r="Q195" s="50" t="s">
        <v>311</v>
      </c>
    </row>
    <row r="196" spans="2:17" ht="14.25" customHeight="1">
      <c r="B196" s="15"/>
      <c r="C196" s="153" t="s">
        <v>1653</v>
      </c>
      <c r="D196" s="153"/>
      <c r="E196" s="153"/>
      <c r="F196" s="153"/>
      <c r="G196" s="153"/>
      <c r="H196" s="153"/>
      <c r="I196" s="153"/>
      <c r="J196" s="153"/>
      <c r="K196" s="153"/>
    </row>
    <row r="197" spans="2:17" ht="14.25" customHeight="1">
      <c r="C197" s="144" t="s">
        <v>70</v>
      </c>
      <c r="D197" s="145"/>
      <c r="E197" s="14"/>
      <c r="F197" s="18"/>
      <c r="G197" s="37"/>
      <c r="H197" s="18"/>
      <c r="I197" s="18"/>
      <c r="J197" s="18"/>
      <c r="K197" s="18"/>
      <c r="L197" s="18"/>
      <c r="M197" s="18"/>
      <c r="N197" s="18"/>
      <c r="O197" s="18"/>
      <c r="P197" s="18"/>
      <c r="Q197" s="18"/>
    </row>
    <row r="198" spans="2:17" ht="14.25" customHeight="1">
      <c r="C198" s="138" t="s">
        <v>546</v>
      </c>
      <c r="D198" s="139"/>
      <c r="E198" s="14" t="s">
        <v>549</v>
      </c>
      <c r="F198" s="18">
        <v>150</v>
      </c>
      <c r="G198" s="37">
        <v>0</v>
      </c>
      <c r="H198" s="18">
        <v>150</v>
      </c>
      <c r="I198" s="50">
        <v>2.6</v>
      </c>
      <c r="J198" s="50">
        <v>2.08</v>
      </c>
      <c r="K198" s="50">
        <v>1.76</v>
      </c>
      <c r="L198" s="50" t="s">
        <v>311</v>
      </c>
      <c r="M198" s="50" t="s">
        <v>311</v>
      </c>
      <c r="N198" s="50" t="s">
        <v>311</v>
      </c>
      <c r="O198" s="50" t="s">
        <v>311</v>
      </c>
      <c r="P198" s="50" t="s">
        <v>311</v>
      </c>
      <c r="Q198" s="50" t="s">
        <v>311</v>
      </c>
    </row>
    <row r="199" spans="2:17" ht="14.25" customHeight="1">
      <c r="C199" s="138" t="s">
        <v>547</v>
      </c>
      <c r="D199" s="139"/>
      <c r="E199" s="14" t="s">
        <v>550</v>
      </c>
      <c r="F199" s="18">
        <v>50</v>
      </c>
      <c r="G199" s="37">
        <v>0</v>
      </c>
      <c r="H199" s="18">
        <v>50</v>
      </c>
      <c r="I199" s="50">
        <v>1.84</v>
      </c>
      <c r="J199" s="50">
        <v>1.47</v>
      </c>
      <c r="K199" s="50">
        <v>1.25</v>
      </c>
      <c r="L199" s="50" t="s">
        <v>311</v>
      </c>
      <c r="M199" s="50" t="s">
        <v>311</v>
      </c>
      <c r="N199" s="50" t="s">
        <v>311</v>
      </c>
      <c r="O199" s="50" t="s">
        <v>311</v>
      </c>
      <c r="P199" s="50" t="s">
        <v>311</v>
      </c>
      <c r="Q199" s="50" t="s">
        <v>311</v>
      </c>
    </row>
    <row r="200" spans="2:17" ht="14.25" customHeight="1">
      <c r="C200" s="144" t="s">
        <v>70</v>
      </c>
      <c r="D200" s="145"/>
      <c r="E200" s="14"/>
      <c r="F200" s="18"/>
      <c r="G200" s="37"/>
      <c r="H200" s="18"/>
      <c r="I200" s="50"/>
      <c r="J200" s="50"/>
      <c r="K200" s="50"/>
      <c r="L200" s="50"/>
      <c r="M200" s="50" t="s">
        <v>311</v>
      </c>
      <c r="N200" s="50" t="s">
        <v>311</v>
      </c>
      <c r="O200" s="50" t="s">
        <v>311</v>
      </c>
      <c r="P200" s="50" t="s">
        <v>311</v>
      </c>
      <c r="Q200" s="50" t="s">
        <v>311</v>
      </c>
    </row>
    <row r="201" spans="2:17" ht="14.25" customHeight="1">
      <c r="C201" s="138" t="s">
        <v>155</v>
      </c>
      <c r="D201" s="139"/>
      <c r="E201" s="14" t="s">
        <v>155</v>
      </c>
      <c r="F201" s="18">
        <v>99</v>
      </c>
      <c r="G201" s="37">
        <v>0</v>
      </c>
      <c r="H201" s="18">
        <v>99</v>
      </c>
      <c r="I201" s="50">
        <v>3.63</v>
      </c>
      <c r="J201" s="50">
        <v>2.91</v>
      </c>
      <c r="K201" s="50">
        <v>2.46</v>
      </c>
      <c r="L201" s="50" t="s">
        <v>311</v>
      </c>
      <c r="M201" s="50" t="s">
        <v>311</v>
      </c>
      <c r="N201" s="50" t="s">
        <v>311</v>
      </c>
      <c r="O201" s="50" t="s">
        <v>311</v>
      </c>
      <c r="P201" s="50" t="s">
        <v>311</v>
      </c>
      <c r="Q201" s="50" t="s">
        <v>311</v>
      </c>
    </row>
    <row r="202" spans="2:17" ht="14.25" customHeight="1">
      <c r="C202" s="138" t="s">
        <v>630</v>
      </c>
      <c r="D202" s="139"/>
      <c r="E202" s="14" t="s">
        <v>630</v>
      </c>
      <c r="F202" s="18">
        <v>279</v>
      </c>
      <c r="G202" s="37">
        <v>13</v>
      </c>
      <c r="H202" s="18">
        <v>240</v>
      </c>
      <c r="I202" s="50">
        <v>8.0399999999999991</v>
      </c>
      <c r="J202" s="50">
        <v>6.41</v>
      </c>
      <c r="K202" s="50">
        <v>5.45</v>
      </c>
      <c r="L202" s="50" t="s">
        <v>311</v>
      </c>
      <c r="M202" s="50" t="s">
        <v>311</v>
      </c>
      <c r="N202" s="50" t="s">
        <v>311</v>
      </c>
      <c r="O202" s="50" t="s">
        <v>311</v>
      </c>
      <c r="P202" s="50" t="s">
        <v>311</v>
      </c>
      <c r="Q202" s="50" t="s">
        <v>311</v>
      </c>
    </row>
    <row r="203" spans="2:17" ht="14.25" customHeight="1">
      <c r="C203" s="144" t="s">
        <v>76</v>
      </c>
      <c r="D203" s="145"/>
      <c r="E203" s="14"/>
      <c r="F203" s="18"/>
      <c r="G203" s="37"/>
      <c r="H203" s="18"/>
      <c r="I203" s="50"/>
      <c r="J203" s="50"/>
      <c r="K203" s="50"/>
      <c r="L203" s="50"/>
      <c r="M203" s="50" t="s">
        <v>311</v>
      </c>
      <c r="N203" s="50" t="s">
        <v>311</v>
      </c>
      <c r="O203" s="50" t="s">
        <v>311</v>
      </c>
      <c r="P203" s="50" t="s">
        <v>311</v>
      </c>
      <c r="Q203" s="50" t="s">
        <v>311</v>
      </c>
    </row>
    <row r="204" spans="2:17" ht="14.25" customHeight="1">
      <c r="C204" s="138" t="s">
        <v>1642</v>
      </c>
      <c r="D204" s="139"/>
      <c r="E204" s="14" t="s">
        <v>1642</v>
      </c>
      <c r="F204" s="18">
        <v>340</v>
      </c>
      <c r="G204" s="37">
        <v>26</v>
      </c>
      <c r="H204" s="18">
        <v>249</v>
      </c>
      <c r="I204" s="50">
        <v>9.14</v>
      </c>
      <c r="J204" s="50">
        <v>7.3</v>
      </c>
      <c r="K204" s="50">
        <v>6.2</v>
      </c>
      <c r="L204" s="50" t="s">
        <v>311</v>
      </c>
      <c r="M204" s="50" t="s">
        <v>311</v>
      </c>
      <c r="N204" s="50" t="s">
        <v>311</v>
      </c>
      <c r="O204" s="50" t="s">
        <v>311</v>
      </c>
      <c r="P204" s="50" t="s">
        <v>311</v>
      </c>
      <c r="Q204" s="50" t="s">
        <v>311</v>
      </c>
    </row>
    <row r="205" spans="2:17" ht="14.25" customHeight="1">
      <c r="C205" s="138" t="s">
        <v>85</v>
      </c>
      <c r="D205" s="139"/>
      <c r="E205" s="14" t="s">
        <v>85</v>
      </c>
      <c r="F205" s="18">
        <v>299</v>
      </c>
      <c r="G205" s="37">
        <v>0</v>
      </c>
      <c r="H205" s="18">
        <v>299</v>
      </c>
      <c r="I205" s="50">
        <v>7.01</v>
      </c>
      <c r="J205" s="50">
        <v>5.6</v>
      </c>
      <c r="K205" s="50">
        <v>4.76</v>
      </c>
      <c r="L205" s="50" t="s">
        <v>311</v>
      </c>
      <c r="M205" s="50" t="s">
        <v>311</v>
      </c>
      <c r="N205" s="50" t="s">
        <v>311</v>
      </c>
      <c r="O205" s="50" t="s">
        <v>311</v>
      </c>
      <c r="P205" s="50" t="s">
        <v>311</v>
      </c>
      <c r="Q205" s="50" t="s">
        <v>311</v>
      </c>
    </row>
    <row r="206" spans="2:17" ht="14.25" customHeight="1">
      <c r="C206" s="138" t="s">
        <v>1659</v>
      </c>
      <c r="D206" s="139"/>
      <c r="E206" s="14" t="s">
        <v>1659</v>
      </c>
      <c r="F206" s="18">
        <v>682</v>
      </c>
      <c r="G206" s="37">
        <v>26</v>
      </c>
      <c r="H206" s="18">
        <v>499</v>
      </c>
      <c r="I206" s="50">
        <v>10.97</v>
      </c>
      <c r="J206" s="50">
        <v>8.76</v>
      </c>
      <c r="K206" s="50">
        <v>7.43</v>
      </c>
      <c r="L206" s="50" t="s">
        <v>311</v>
      </c>
      <c r="M206" s="50" t="s">
        <v>311</v>
      </c>
      <c r="N206" s="50" t="s">
        <v>311</v>
      </c>
      <c r="O206" s="50" t="s">
        <v>311</v>
      </c>
      <c r="P206" s="50" t="s">
        <v>311</v>
      </c>
      <c r="Q206" s="50" t="s">
        <v>311</v>
      </c>
    </row>
    <row r="207" spans="2:17" ht="14.25" customHeight="1">
      <c r="C207" s="138" t="s">
        <v>1658</v>
      </c>
      <c r="D207" s="139"/>
      <c r="E207" s="14" t="s">
        <v>1658</v>
      </c>
      <c r="F207" s="18">
        <v>299</v>
      </c>
      <c r="G207" s="37">
        <v>26</v>
      </c>
      <c r="H207" s="18">
        <v>219</v>
      </c>
      <c r="I207" s="50">
        <v>8.0399999999999991</v>
      </c>
      <c r="J207" s="50">
        <v>6.41</v>
      </c>
      <c r="K207" s="50">
        <v>5.45</v>
      </c>
      <c r="L207" s="50"/>
      <c r="M207" s="50"/>
      <c r="N207" s="50"/>
      <c r="O207" s="50"/>
      <c r="P207" s="50"/>
      <c r="Q207" s="50"/>
    </row>
    <row r="208" spans="2:17" ht="14.25" customHeight="1">
      <c r="C208" s="138" t="s">
        <v>1647</v>
      </c>
      <c r="D208" s="139"/>
      <c r="E208" s="14" t="s">
        <v>1647</v>
      </c>
      <c r="F208" s="18">
        <v>75</v>
      </c>
      <c r="G208" s="37">
        <v>26</v>
      </c>
      <c r="H208" s="18">
        <v>55</v>
      </c>
      <c r="I208" s="50">
        <v>2.02</v>
      </c>
      <c r="J208" s="50">
        <v>1.61</v>
      </c>
      <c r="K208" s="50">
        <v>1.37</v>
      </c>
      <c r="L208" s="50"/>
      <c r="M208" s="50"/>
      <c r="N208" s="50"/>
      <c r="O208" s="50"/>
      <c r="P208" s="50"/>
      <c r="Q208" s="50"/>
    </row>
    <row r="209" spans="3:17" ht="14.25" customHeight="1">
      <c r="C209" s="138" t="s">
        <v>636</v>
      </c>
      <c r="D209" s="139"/>
      <c r="E209" s="14" t="s">
        <v>636</v>
      </c>
      <c r="F209" s="18">
        <v>272</v>
      </c>
      <c r="G209" s="37">
        <v>26</v>
      </c>
      <c r="H209" s="18">
        <v>199</v>
      </c>
      <c r="I209" s="50">
        <v>7.31</v>
      </c>
      <c r="J209" s="50">
        <v>5.83</v>
      </c>
      <c r="K209" s="50">
        <v>4.95</v>
      </c>
      <c r="L209" s="50" t="s">
        <v>311</v>
      </c>
      <c r="M209" s="50" t="s">
        <v>311</v>
      </c>
      <c r="N209" s="50" t="s">
        <v>311</v>
      </c>
      <c r="O209" s="50" t="s">
        <v>311</v>
      </c>
      <c r="P209" s="50" t="s">
        <v>311</v>
      </c>
      <c r="Q209" s="50" t="s">
        <v>311</v>
      </c>
    </row>
    <row r="210" spans="3:17" ht="14.25" customHeight="1">
      <c r="C210" s="140" t="s">
        <v>34</v>
      </c>
      <c r="D210" s="140"/>
      <c r="E210" s="140"/>
      <c r="F210" s="140"/>
      <c r="G210" s="140"/>
      <c r="H210" s="140"/>
      <c r="I210" s="140"/>
      <c r="J210" s="140"/>
      <c r="K210" s="137"/>
    </row>
    <row r="211" spans="3:17" ht="14.25" customHeight="1">
      <c r="C211" s="138" t="s">
        <v>190</v>
      </c>
      <c r="D211" s="139"/>
      <c r="E211" s="14"/>
      <c r="F211" s="18"/>
      <c r="G211" s="37"/>
      <c r="H211" s="18"/>
      <c r="I211" s="18"/>
      <c r="J211" s="18"/>
      <c r="K211" s="18"/>
      <c r="L211" s="18"/>
      <c r="M211" s="18"/>
      <c r="N211" s="18"/>
      <c r="O211" s="18"/>
      <c r="P211" s="18"/>
      <c r="Q211" s="18"/>
    </row>
    <row r="212" spans="3:17" ht="14.25" customHeight="1">
      <c r="C212" s="3" t="s">
        <v>16</v>
      </c>
      <c r="F212" s="19"/>
      <c r="G212" s="38"/>
      <c r="H212" s="19"/>
      <c r="I212" s="19"/>
      <c r="J212" s="19"/>
      <c r="K212" s="19"/>
    </row>
    <row r="213" spans="3:17" ht="14.25" customHeight="1">
      <c r="C213" s="142" t="s">
        <v>28</v>
      </c>
      <c r="D213" s="143"/>
      <c r="E213" s="26" t="s">
        <v>311</v>
      </c>
      <c r="F213" s="20" t="s">
        <v>119</v>
      </c>
      <c r="G213" s="39">
        <v>0</v>
      </c>
      <c r="H213" s="21" t="s">
        <v>119</v>
      </c>
      <c r="I213" s="18"/>
      <c r="J213" s="18"/>
      <c r="K213" s="18"/>
      <c r="L213" s="18"/>
      <c r="M213" s="18"/>
      <c r="N213" s="18"/>
      <c r="O213" s="18"/>
      <c r="P213" s="18"/>
      <c r="Q213" s="18"/>
    </row>
    <row r="214" spans="3:17" ht="14.25" customHeight="1">
      <c r="C214" s="142" t="s">
        <v>32</v>
      </c>
      <c r="D214" s="143"/>
      <c r="E214" s="26" t="s">
        <v>311</v>
      </c>
      <c r="F214" s="20">
        <v>300</v>
      </c>
      <c r="G214" s="39">
        <v>0</v>
      </c>
      <c r="H214" s="21">
        <v>300</v>
      </c>
      <c r="I214" s="18"/>
      <c r="J214" s="18"/>
      <c r="K214" s="18"/>
      <c r="L214" s="18"/>
      <c r="M214" s="18"/>
      <c r="N214" s="18"/>
      <c r="O214" s="18"/>
      <c r="P214" s="18"/>
      <c r="Q214" s="18"/>
    </row>
    <row r="215" spans="3:17" ht="14.25" customHeight="1">
      <c r="C215" s="136" t="s">
        <v>40</v>
      </c>
      <c r="D215" s="137"/>
      <c r="E215" s="24" t="s">
        <v>540</v>
      </c>
      <c r="F215" s="24">
        <v>0</v>
      </c>
      <c r="G215" s="40">
        <v>0</v>
      </c>
      <c r="H215" s="24">
        <v>0</v>
      </c>
      <c r="I215" s="24" t="s">
        <v>57</v>
      </c>
      <c r="J215" s="24" t="s">
        <v>57</v>
      </c>
      <c r="K215" s="24" t="s">
        <v>57</v>
      </c>
      <c r="L215" s="50" t="s">
        <v>1608</v>
      </c>
      <c r="M215" s="50" t="s">
        <v>1608</v>
      </c>
      <c r="N215" s="50" t="s">
        <v>1608</v>
      </c>
      <c r="O215" s="50" t="s">
        <v>1608</v>
      </c>
      <c r="P215" s="50" t="s">
        <v>1608</v>
      </c>
      <c r="Q215" s="50" t="s">
        <v>1608</v>
      </c>
    </row>
    <row r="216" spans="3:17" ht="14.25" customHeight="1">
      <c r="C216" s="136" t="s">
        <v>193</v>
      </c>
      <c r="D216" s="137"/>
      <c r="E216" s="24" t="s">
        <v>311</v>
      </c>
      <c r="F216" s="24">
        <v>335</v>
      </c>
      <c r="G216" s="40">
        <v>0</v>
      </c>
      <c r="H216" s="24">
        <v>335</v>
      </c>
      <c r="I216" s="24" t="s">
        <v>57</v>
      </c>
      <c r="J216" s="24" t="s">
        <v>57</v>
      </c>
      <c r="K216" s="24" t="s">
        <v>57</v>
      </c>
      <c r="L216" s="50" t="s">
        <v>1608</v>
      </c>
      <c r="M216" s="50" t="s">
        <v>1608</v>
      </c>
      <c r="N216" s="50" t="s">
        <v>1608</v>
      </c>
      <c r="O216" s="50" t="s">
        <v>1608</v>
      </c>
      <c r="P216" s="50" t="s">
        <v>1608</v>
      </c>
      <c r="Q216" s="50" t="s">
        <v>1608</v>
      </c>
    </row>
    <row r="217" spans="3:17" ht="14.25" customHeight="1">
      <c r="C217" s="136" t="s">
        <v>25</v>
      </c>
      <c r="D217" s="137"/>
      <c r="E217" s="24" t="s">
        <v>311</v>
      </c>
      <c r="F217" s="24" t="s">
        <v>57</v>
      </c>
      <c r="G217" s="24" t="s">
        <v>57</v>
      </c>
      <c r="H217" s="24" t="s">
        <v>57</v>
      </c>
      <c r="I217" s="24" t="s">
        <v>57</v>
      </c>
      <c r="J217" s="24" t="s">
        <v>57</v>
      </c>
      <c r="K217" s="24" t="s">
        <v>57</v>
      </c>
      <c r="L217" s="50" t="s">
        <v>1608</v>
      </c>
      <c r="M217" s="50" t="s">
        <v>1608</v>
      </c>
      <c r="N217" s="50" t="s">
        <v>1608</v>
      </c>
      <c r="O217" s="50" t="s">
        <v>1608</v>
      </c>
      <c r="P217" s="50" t="s">
        <v>1608</v>
      </c>
      <c r="Q217" s="50" t="s">
        <v>1608</v>
      </c>
    </row>
    <row r="218" spans="3:17" ht="14.25" customHeight="1">
      <c r="C218" s="141" t="s">
        <v>47</v>
      </c>
      <c r="D218" s="141"/>
      <c r="E218" s="24"/>
      <c r="F218" s="24"/>
      <c r="G218" s="40"/>
      <c r="H218" s="24"/>
      <c r="I218" s="24"/>
      <c r="J218" s="24"/>
      <c r="K218" s="24"/>
      <c r="L218" s="24"/>
      <c r="M218" s="24"/>
      <c r="N218" s="24"/>
      <c r="O218" s="24"/>
      <c r="P218" s="24"/>
      <c r="Q218" s="24"/>
    </row>
    <row r="219" spans="3:17" ht="14.25" customHeight="1">
      <c r="C219" s="141" t="s">
        <v>33</v>
      </c>
      <c r="D219" s="141"/>
      <c r="E219" s="24" t="s">
        <v>311</v>
      </c>
      <c r="F219" s="24">
        <v>540</v>
      </c>
      <c r="G219" s="40">
        <v>0</v>
      </c>
      <c r="H219" s="24">
        <v>5540</v>
      </c>
      <c r="I219" s="24"/>
      <c r="J219" s="24"/>
      <c r="K219" s="24"/>
      <c r="L219" s="24"/>
      <c r="M219" s="24"/>
      <c r="N219" s="24"/>
      <c r="O219" s="24"/>
      <c r="P219" s="24"/>
      <c r="Q219" s="24"/>
    </row>
    <row r="221" spans="3:17" ht="14.25" customHeight="1">
      <c r="C221" s="4" t="s">
        <v>2</v>
      </c>
      <c r="D221" s="5" t="s">
        <v>54</v>
      </c>
      <c r="E221" s="1"/>
      <c r="G221" s="35"/>
    </row>
    <row r="222" spans="3:17" ht="14.25" customHeight="1">
      <c r="C222" s="4" t="s">
        <v>5</v>
      </c>
      <c r="D222" s="16" t="s">
        <v>1679</v>
      </c>
      <c r="E222" s="1"/>
      <c r="G222" s="35"/>
    </row>
    <row r="223" spans="3:17" ht="14.25" customHeight="1">
      <c r="C223" s="4" t="s">
        <v>7</v>
      </c>
      <c r="D223" s="5">
        <v>65</v>
      </c>
      <c r="E223" s="1"/>
      <c r="G223" s="35"/>
    </row>
    <row r="224" spans="3:17" ht="14.25" customHeight="1">
      <c r="C224" s="4" t="s">
        <v>12</v>
      </c>
      <c r="D224" s="5">
        <v>65</v>
      </c>
      <c r="E224" s="1"/>
      <c r="G224" s="35"/>
    </row>
    <row r="225" spans="2:17" ht="14.25" customHeight="1">
      <c r="C225" s="4" t="s">
        <v>13</v>
      </c>
      <c r="D225" s="7" t="s">
        <v>594</v>
      </c>
      <c r="E225" s="1"/>
      <c r="G225" s="35"/>
    </row>
    <row r="226" spans="2:17" ht="14.25" customHeight="1">
      <c r="C226" s="8" t="s">
        <v>51</v>
      </c>
      <c r="D226" s="32">
        <v>1.6899999999999998E-2</v>
      </c>
      <c r="E226" s="1"/>
      <c r="G226" s="35"/>
    </row>
    <row r="227" spans="2:17" ht="14.25" customHeight="1">
      <c r="C227" s="8" t="s">
        <v>50</v>
      </c>
      <c r="D227" s="32">
        <v>8.8999999999999996E-2</v>
      </c>
      <c r="E227" s="1"/>
      <c r="G227" s="35"/>
    </row>
    <row r="228" spans="2:17" s="10" customFormat="1" ht="14.25" customHeight="1">
      <c r="B228" s="9"/>
      <c r="F228" s="147" t="s">
        <v>3</v>
      </c>
      <c r="G228" s="148"/>
      <c r="H228" s="149"/>
      <c r="I228" s="146" t="s">
        <v>4</v>
      </c>
      <c r="J228" s="146"/>
      <c r="K228" s="146"/>
      <c r="L228" s="146" t="s">
        <v>49</v>
      </c>
      <c r="M228" s="146"/>
      <c r="N228" s="146"/>
      <c r="O228" s="146" t="s">
        <v>48</v>
      </c>
      <c r="P228" s="146"/>
      <c r="Q228" s="146"/>
    </row>
    <row r="229" spans="2:17" s="10" customFormat="1" ht="14.25" customHeight="1">
      <c r="B229" s="9"/>
      <c r="F229" s="147" t="s">
        <v>6</v>
      </c>
      <c r="G229" s="148"/>
      <c r="H229" s="149"/>
      <c r="I229" s="150" t="s">
        <v>26</v>
      </c>
      <c r="J229" s="150"/>
      <c r="K229" s="150"/>
      <c r="L229" s="150" t="s">
        <v>26</v>
      </c>
      <c r="M229" s="150"/>
      <c r="N229" s="150"/>
      <c r="O229" s="150" t="s">
        <v>26</v>
      </c>
      <c r="P229" s="150"/>
      <c r="Q229" s="150"/>
    </row>
    <row r="230" spans="2:17" s="13" customFormat="1" ht="14.25" customHeight="1">
      <c r="B230" s="11"/>
      <c r="C230" s="151" t="s">
        <v>14</v>
      </c>
      <c r="D230" s="152"/>
      <c r="E230" s="28" t="s">
        <v>17</v>
      </c>
      <c r="F230" s="28" t="s">
        <v>8</v>
      </c>
      <c r="G230" s="36" t="s">
        <v>18</v>
      </c>
      <c r="H230" s="28" t="s">
        <v>19</v>
      </c>
      <c r="I230" s="28" t="s">
        <v>9</v>
      </c>
      <c r="J230" s="28" t="s">
        <v>10</v>
      </c>
      <c r="K230" s="28" t="s">
        <v>11</v>
      </c>
      <c r="L230" s="28" t="s">
        <v>9</v>
      </c>
      <c r="M230" s="28" t="s">
        <v>10</v>
      </c>
      <c r="N230" s="28" t="s">
        <v>11</v>
      </c>
      <c r="O230" s="28" t="s">
        <v>9</v>
      </c>
      <c r="P230" s="28" t="s">
        <v>10</v>
      </c>
      <c r="Q230" s="28" t="s">
        <v>11</v>
      </c>
    </row>
    <row r="231" spans="2:17" ht="53.25" customHeight="1">
      <c r="C231" s="134" t="s">
        <v>1680</v>
      </c>
      <c r="D231" s="135"/>
      <c r="E231" s="14" t="s">
        <v>1679</v>
      </c>
      <c r="F231" s="18">
        <v>1365</v>
      </c>
      <c r="G231" s="37">
        <v>24</v>
      </c>
      <c r="H231" s="18">
        <v>1029</v>
      </c>
      <c r="I231" s="50">
        <v>36.72</v>
      </c>
      <c r="J231" s="50">
        <v>29.31</v>
      </c>
      <c r="K231" s="50">
        <v>24.91</v>
      </c>
      <c r="L231" s="50" t="s">
        <v>311</v>
      </c>
      <c r="M231" s="50" t="s">
        <v>311</v>
      </c>
      <c r="N231" s="50" t="s">
        <v>311</v>
      </c>
      <c r="O231" s="50" t="s">
        <v>311</v>
      </c>
      <c r="P231" s="50" t="s">
        <v>311</v>
      </c>
      <c r="Q231" s="50" t="s">
        <v>311</v>
      </c>
    </row>
    <row r="233" spans="2:17" ht="14.25" customHeight="1">
      <c r="C233" s="4" t="s">
        <v>2</v>
      </c>
      <c r="D233" s="5" t="s">
        <v>54</v>
      </c>
      <c r="E233" s="1"/>
      <c r="G233" s="35"/>
    </row>
    <row r="234" spans="2:17" ht="14.25" customHeight="1">
      <c r="C234" s="4" t="s">
        <v>5</v>
      </c>
      <c r="D234" s="16" t="s">
        <v>1674</v>
      </c>
      <c r="E234" s="1"/>
      <c r="G234" s="35"/>
    </row>
    <row r="235" spans="2:17" ht="14.25" customHeight="1">
      <c r="C235" s="4" t="s">
        <v>7</v>
      </c>
      <c r="D235" s="5">
        <v>65</v>
      </c>
      <c r="E235" s="1"/>
      <c r="G235" s="35"/>
    </row>
    <row r="236" spans="2:17" ht="14.25" customHeight="1">
      <c r="C236" s="4" t="s">
        <v>12</v>
      </c>
      <c r="D236" s="5" t="s">
        <v>311</v>
      </c>
      <c r="E236" s="1"/>
      <c r="G236" s="35"/>
    </row>
    <row r="237" spans="2:17" ht="14.25" customHeight="1">
      <c r="C237" s="4" t="s">
        <v>13</v>
      </c>
      <c r="D237" s="7" t="s">
        <v>594</v>
      </c>
      <c r="E237" s="1"/>
      <c r="G237" s="35"/>
    </row>
    <row r="238" spans="2:17" ht="14.25" customHeight="1">
      <c r="C238" s="8" t="s">
        <v>51</v>
      </c>
      <c r="D238" s="32">
        <v>1.0200000000000001E-2</v>
      </c>
      <c r="E238" s="1"/>
      <c r="G238" s="35"/>
    </row>
    <row r="239" spans="2:17" ht="14.25" customHeight="1">
      <c r="C239" s="8" t="s">
        <v>50</v>
      </c>
      <c r="D239" s="32" t="s">
        <v>311</v>
      </c>
      <c r="E239" s="1"/>
      <c r="G239" s="35"/>
    </row>
    <row r="240" spans="2:17" s="10" customFormat="1" ht="14.25" customHeight="1">
      <c r="B240" s="9"/>
      <c r="F240" s="147" t="s">
        <v>3</v>
      </c>
      <c r="G240" s="148"/>
      <c r="H240" s="149"/>
      <c r="I240" s="146" t="s">
        <v>4</v>
      </c>
      <c r="J240" s="146"/>
      <c r="K240" s="146"/>
      <c r="L240" s="146" t="s">
        <v>49</v>
      </c>
      <c r="M240" s="146"/>
      <c r="N240" s="146"/>
      <c r="O240" s="146" t="s">
        <v>48</v>
      </c>
      <c r="P240" s="146"/>
      <c r="Q240" s="146"/>
    </row>
    <row r="241" spans="2:17" s="10" customFormat="1" ht="14.25" customHeight="1">
      <c r="B241" s="9"/>
      <c r="F241" s="147" t="s">
        <v>6</v>
      </c>
      <c r="G241" s="148"/>
      <c r="H241" s="149"/>
      <c r="I241" s="150" t="s">
        <v>26</v>
      </c>
      <c r="J241" s="150"/>
      <c r="K241" s="150"/>
      <c r="L241" s="150" t="s">
        <v>26</v>
      </c>
      <c r="M241" s="150"/>
      <c r="N241" s="150"/>
      <c r="O241" s="150" t="s">
        <v>26</v>
      </c>
      <c r="P241" s="150"/>
      <c r="Q241" s="150"/>
    </row>
    <row r="242" spans="2:17" s="13" customFormat="1" ht="14.25" customHeight="1">
      <c r="B242" s="11"/>
      <c r="C242" s="151" t="s">
        <v>14</v>
      </c>
      <c r="D242" s="152"/>
      <c r="E242" s="28" t="s">
        <v>17</v>
      </c>
      <c r="F242" s="28" t="s">
        <v>8</v>
      </c>
      <c r="G242" s="36" t="s">
        <v>18</v>
      </c>
      <c r="H242" s="28" t="s">
        <v>19</v>
      </c>
      <c r="I242" s="28" t="s">
        <v>9</v>
      </c>
      <c r="J242" s="28" t="s">
        <v>10</v>
      </c>
      <c r="K242" s="28" t="s">
        <v>11</v>
      </c>
      <c r="L242" s="28" t="s">
        <v>9</v>
      </c>
      <c r="M242" s="28" t="s">
        <v>10</v>
      </c>
      <c r="N242" s="28" t="s">
        <v>11</v>
      </c>
      <c r="O242" s="28" t="s">
        <v>9</v>
      </c>
      <c r="P242" s="28" t="s">
        <v>10</v>
      </c>
      <c r="Q242" s="28" t="s">
        <v>11</v>
      </c>
    </row>
    <row r="243" spans="2:17" ht="53.25" customHeight="1">
      <c r="C243" s="134" t="s">
        <v>1675</v>
      </c>
      <c r="D243" s="135"/>
      <c r="E243" s="14" t="s">
        <v>1674</v>
      </c>
      <c r="F243" s="18">
        <v>1434</v>
      </c>
      <c r="G243" s="37">
        <v>24</v>
      </c>
      <c r="H243" s="18">
        <v>1080</v>
      </c>
      <c r="I243" s="50">
        <v>36.659999999999997</v>
      </c>
      <c r="J243" s="50">
        <v>29.24</v>
      </c>
      <c r="K243" s="50">
        <v>24.84</v>
      </c>
      <c r="L243" s="50" t="s">
        <v>311</v>
      </c>
      <c r="M243" s="50" t="s">
        <v>311</v>
      </c>
      <c r="N243" s="50" t="s">
        <v>311</v>
      </c>
      <c r="O243" s="50" t="s">
        <v>311</v>
      </c>
      <c r="P243" s="50" t="s">
        <v>311</v>
      </c>
      <c r="Q243" s="50" t="s">
        <v>311</v>
      </c>
    </row>
    <row r="245" spans="2:17" ht="14.25" customHeight="1">
      <c r="B245" s="15"/>
      <c r="C245" s="153" t="s">
        <v>1681</v>
      </c>
      <c r="D245" s="153"/>
      <c r="E245" s="153"/>
      <c r="F245" s="153"/>
      <c r="G245" s="153"/>
      <c r="H245" s="153"/>
      <c r="I245" s="153"/>
      <c r="J245" s="153"/>
      <c r="K245" s="153"/>
    </row>
    <row r="246" spans="2:17" ht="14.25" customHeight="1">
      <c r="C246" s="154" t="s">
        <v>155</v>
      </c>
      <c r="D246" s="155"/>
      <c r="E246" s="14" t="s">
        <v>156</v>
      </c>
      <c r="F246" s="18">
        <v>99</v>
      </c>
      <c r="G246" s="37">
        <v>0</v>
      </c>
      <c r="H246" s="18">
        <v>99</v>
      </c>
      <c r="I246" s="50">
        <v>3.45</v>
      </c>
      <c r="J246" s="50">
        <v>2.74</v>
      </c>
      <c r="K246" s="50">
        <v>2.33</v>
      </c>
      <c r="L246" s="18"/>
      <c r="M246" s="18"/>
      <c r="N246" s="18"/>
      <c r="O246" s="18"/>
      <c r="P246" s="18"/>
      <c r="Q246" s="18"/>
    </row>
    <row r="247" spans="2:17" ht="14.25" customHeight="1">
      <c r="C247" s="138" t="s">
        <v>630</v>
      </c>
      <c r="D247" s="139"/>
      <c r="E247" s="14" t="s">
        <v>637</v>
      </c>
      <c r="F247" s="18">
        <v>279</v>
      </c>
      <c r="G247" s="37">
        <v>13</v>
      </c>
      <c r="H247" s="18">
        <v>240</v>
      </c>
      <c r="I247" s="50">
        <v>7.63</v>
      </c>
      <c r="J247" s="50">
        <v>6.08</v>
      </c>
      <c r="K247" s="50">
        <v>5.17</v>
      </c>
      <c r="L247" s="50" t="s">
        <v>311</v>
      </c>
      <c r="M247" s="50" t="s">
        <v>311</v>
      </c>
      <c r="N247" s="50" t="s">
        <v>311</v>
      </c>
      <c r="O247" s="50" t="s">
        <v>311</v>
      </c>
      <c r="P247" s="50" t="s">
        <v>311</v>
      </c>
      <c r="Q247" s="50" t="s">
        <v>311</v>
      </c>
    </row>
    <row r="248" spans="2:17" ht="14.25" customHeight="1">
      <c r="C248" s="144" t="s">
        <v>76</v>
      </c>
      <c r="D248" s="145"/>
      <c r="E248" s="14"/>
      <c r="F248" s="18"/>
      <c r="G248" s="37"/>
      <c r="H248" s="18"/>
      <c r="I248" s="50" t="s">
        <v>89</v>
      </c>
      <c r="J248" s="50" t="s">
        <v>89</v>
      </c>
      <c r="K248" s="50" t="s">
        <v>89</v>
      </c>
      <c r="L248" s="50" t="s">
        <v>311</v>
      </c>
      <c r="M248" s="50" t="s">
        <v>311</v>
      </c>
      <c r="N248" s="50" t="s">
        <v>311</v>
      </c>
      <c r="O248" s="50" t="s">
        <v>311</v>
      </c>
      <c r="P248" s="50" t="s">
        <v>311</v>
      </c>
      <c r="Q248" s="50" t="s">
        <v>311</v>
      </c>
    </row>
    <row r="249" spans="2:17" ht="14.25" customHeight="1">
      <c r="C249" s="154" t="s">
        <v>1677</v>
      </c>
      <c r="D249" s="155"/>
      <c r="E249" s="14" t="s">
        <v>1676</v>
      </c>
      <c r="F249" s="18">
        <v>340</v>
      </c>
      <c r="G249" s="37">
        <v>26</v>
      </c>
      <c r="H249" s="18">
        <v>249</v>
      </c>
      <c r="I249" s="50">
        <v>9.14</v>
      </c>
      <c r="J249" s="50">
        <v>7.3</v>
      </c>
      <c r="K249" s="50">
        <v>6.2</v>
      </c>
      <c r="L249" s="50"/>
      <c r="M249" s="50"/>
      <c r="N249" s="50"/>
      <c r="O249" s="50"/>
      <c r="P249" s="50"/>
      <c r="Q249" s="50"/>
    </row>
    <row r="250" spans="2:17" ht="14.25" customHeight="1">
      <c r="C250" s="138" t="s">
        <v>546</v>
      </c>
      <c r="D250" s="139"/>
      <c r="E250" s="14" t="s">
        <v>549</v>
      </c>
      <c r="F250" s="18">
        <v>150</v>
      </c>
      <c r="G250" s="37">
        <v>0</v>
      </c>
      <c r="H250" s="18">
        <v>150</v>
      </c>
      <c r="I250" s="50">
        <v>2.48</v>
      </c>
      <c r="J250" s="50">
        <v>1.97</v>
      </c>
      <c r="K250" s="50">
        <v>1.67</v>
      </c>
      <c r="L250" s="50" t="s">
        <v>311</v>
      </c>
      <c r="M250" s="50" t="s">
        <v>311</v>
      </c>
      <c r="N250" s="50" t="s">
        <v>311</v>
      </c>
      <c r="O250" s="50" t="s">
        <v>311</v>
      </c>
      <c r="P250" s="50" t="s">
        <v>311</v>
      </c>
      <c r="Q250" s="50" t="s">
        <v>311</v>
      </c>
    </row>
    <row r="251" spans="2:17" ht="14.25" customHeight="1">
      <c r="C251" s="154" t="s">
        <v>81</v>
      </c>
      <c r="D251" s="155"/>
      <c r="E251" s="14" t="s">
        <v>610</v>
      </c>
      <c r="F251" s="18">
        <v>579</v>
      </c>
      <c r="G251" s="37">
        <v>17</v>
      </c>
      <c r="H251" s="18">
        <v>479</v>
      </c>
      <c r="I251" s="50">
        <v>17.64</v>
      </c>
      <c r="J251" s="50">
        <v>14.47</v>
      </c>
      <c r="K251" s="50">
        <v>12.58</v>
      </c>
      <c r="L251" s="50" t="s">
        <v>311</v>
      </c>
      <c r="M251" s="50" t="s">
        <v>311</v>
      </c>
      <c r="N251" s="50" t="s">
        <v>311</v>
      </c>
      <c r="O251" s="50" t="s">
        <v>311</v>
      </c>
      <c r="P251" s="50" t="s">
        <v>311</v>
      </c>
      <c r="Q251" s="50" t="s">
        <v>311</v>
      </c>
    </row>
    <row r="252" spans="2:17" ht="14.25" customHeight="1">
      <c r="C252" s="154" t="s">
        <v>1678</v>
      </c>
      <c r="D252" s="155"/>
      <c r="E252" s="14" t="s">
        <v>187</v>
      </c>
      <c r="F252" s="18">
        <v>99</v>
      </c>
      <c r="G252" s="37">
        <v>0</v>
      </c>
      <c r="H252" s="18">
        <v>99</v>
      </c>
      <c r="I252" s="50">
        <v>3.63</v>
      </c>
      <c r="J252" s="50">
        <v>2.91</v>
      </c>
      <c r="K252" s="50">
        <v>2.46</v>
      </c>
      <c r="L252" s="50"/>
      <c r="M252" s="50"/>
      <c r="N252" s="50"/>
      <c r="O252" s="50"/>
      <c r="P252" s="50"/>
      <c r="Q252" s="50"/>
    </row>
    <row r="253" spans="2:17" ht="14.25" customHeight="1">
      <c r="C253" s="154" t="s">
        <v>85</v>
      </c>
      <c r="D253" s="155"/>
      <c r="E253" s="14" t="s">
        <v>141</v>
      </c>
      <c r="F253" s="18">
        <v>299</v>
      </c>
      <c r="G253" s="37">
        <v>0</v>
      </c>
      <c r="H253" s="18">
        <v>299</v>
      </c>
      <c r="I253" s="50">
        <v>6.65</v>
      </c>
      <c r="J253" s="50">
        <v>5.3</v>
      </c>
      <c r="K253" s="50">
        <v>4.51</v>
      </c>
      <c r="L253" s="50" t="s">
        <v>311</v>
      </c>
      <c r="M253" s="50" t="s">
        <v>311</v>
      </c>
      <c r="N253" s="50" t="s">
        <v>311</v>
      </c>
      <c r="O253" s="50" t="s">
        <v>311</v>
      </c>
      <c r="P253" s="50" t="s">
        <v>311</v>
      </c>
      <c r="Q253" s="50" t="s">
        <v>311</v>
      </c>
    </row>
    <row r="254" spans="2:17" ht="14.25" customHeight="1">
      <c r="C254" s="138" t="s">
        <v>631</v>
      </c>
      <c r="D254" s="139"/>
      <c r="E254" s="14" t="s">
        <v>638</v>
      </c>
      <c r="F254" s="18">
        <v>682</v>
      </c>
      <c r="G254" s="37">
        <v>26</v>
      </c>
      <c r="H254" s="18">
        <v>499</v>
      </c>
      <c r="I254" s="50">
        <v>17.38</v>
      </c>
      <c r="J254" s="50">
        <v>13.85</v>
      </c>
      <c r="K254" s="50">
        <v>11.76</v>
      </c>
      <c r="L254" s="50" t="s">
        <v>311</v>
      </c>
      <c r="M254" s="50" t="s">
        <v>311</v>
      </c>
      <c r="N254" s="50" t="s">
        <v>311</v>
      </c>
      <c r="O254" s="50" t="s">
        <v>311</v>
      </c>
      <c r="P254" s="50" t="s">
        <v>311</v>
      </c>
      <c r="Q254" s="50" t="s">
        <v>311</v>
      </c>
    </row>
    <row r="255" spans="2:17" ht="14.25" customHeight="1">
      <c r="C255" s="154" t="s">
        <v>632</v>
      </c>
      <c r="D255" s="155"/>
      <c r="E255" s="14" t="s">
        <v>639</v>
      </c>
      <c r="F255" s="18">
        <v>96</v>
      </c>
      <c r="G255" s="37">
        <v>27</v>
      </c>
      <c r="H255" s="18">
        <v>70</v>
      </c>
      <c r="I255" s="50">
        <v>2.44</v>
      </c>
      <c r="J255" s="50">
        <v>1.94</v>
      </c>
      <c r="K255" s="50">
        <v>1.65</v>
      </c>
      <c r="L255" s="50" t="s">
        <v>311</v>
      </c>
      <c r="M255" s="50" t="s">
        <v>311</v>
      </c>
      <c r="N255" s="50" t="s">
        <v>311</v>
      </c>
      <c r="O255" s="50" t="s">
        <v>311</v>
      </c>
      <c r="P255" s="50" t="s">
        <v>311</v>
      </c>
      <c r="Q255" s="50" t="s">
        <v>311</v>
      </c>
    </row>
    <row r="256" spans="2:17" ht="14.25" customHeight="1">
      <c r="C256" s="138" t="s">
        <v>633</v>
      </c>
      <c r="D256" s="139"/>
      <c r="E256" s="14" t="s">
        <v>640</v>
      </c>
      <c r="F256" s="18">
        <v>409</v>
      </c>
      <c r="G256" s="37">
        <v>26</v>
      </c>
      <c r="H256" s="18">
        <v>299</v>
      </c>
      <c r="I256" s="50">
        <v>10.42</v>
      </c>
      <c r="J256" s="50">
        <v>8.3000000000000007</v>
      </c>
      <c r="K256" s="50">
        <v>7.05</v>
      </c>
      <c r="L256" s="50" t="s">
        <v>311</v>
      </c>
      <c r="M256" s="50" t="s">
        <v>311</v>
      </c>
      <c r="N256" s="50" t="s">
        <v>311</v>
      </c>
      <c r="O256" s="50" t="s">
        <v>311</v>
      </c>
      <c r="P256" s="50" t="s">
        <v>311</v>
      </c>
      <c r="Q256" s="50" t="s">
        <v>311</v>
      </c>
    </row>
    <row r="257" spans="3:17" ht="14.25" customHeight="1">
      <c r="C257" s="138" t="s">
        <v>634</v>
      </c>
      <c r="D257" s="139"/>
      <c r="E257" s="14" t="s">
        <v>641</v>
      </c>
      <c r="F257" s="18">
        <v>750</v>
      </c>
      <c r="G257" s="37">
        <v>26</v>
      </c>
      <c r="H257" s="18">
        <v>549</v>
      </c>
      <c r="I257" s="50">
        <v>19.12</v>
      </c>
      <c r="J257" s="50">
        <v>15.24</v>
      </c>
      <c r="K257" s="50">
        <v>12.94</v>
      </c>
      <c r="L257" s="50" t="s">
        <v>311</v>
      </c>
      <c r="M257" s="50" t="s">
        <v>311</v>
      </c>
      <c r="N257" s="50" t="s">
        <v>311</v>
      </c>
      <c r="O257" s="50" t="s">
        <v>311</v>
      </c>
      <c r="P257" s="50" t="s">
        <v>311</v>
      </c>
      <c r="Q257" s="50" t="s">
        <v>311</v>
      </c>
    </row>
    <row r="258" spans="3:17" ht="14.25" customHeight="1">
      <c r="C258" s="138" t="s">
        <v>635</v>
      </c>
      <c r="D258" s="139"/>
      <c r="E258" s="14" t="s">
        <v>642</v>
      </c>
      <c r="F258" s="18">
        <v>545</v>
      </c>
      <c r="G258" s="37">
        <v>26</v>
      </c>
      <c r="H258" s="18">
        <v>399</v>
      </c>
      <c r="I258" s="50">
        <v>13.9</v>
      </c>
      <c r="J258" s="50">
        <v>11.08</v>
      </c>
      <c r="K258" s="50">
        <v>9.4</v>
      </c>
      <c r="L258" s="50" t="s">
        <v>311</v>
      </c>
      <c r="M258" s="50" t="s">
        <v>311</v>
      </c>
      <c r="N258" s="50" t="s">
        <v>311</v>
      </c>
      <c r="O258" s="50" t="s">
        <v>311</v>
      </c>
      <c r="P258" s="50" t="s">
        <v>311</v>
      </c>
      <c r="Q258" s="50" t="s">
        <v>311</v>
      </c>
    </row>
    <row r="259" spans="3:17" ht="14.25" customHeight="1">
      <c r="C259" s="138" t="s">
        <v>1683</v>
      </c>
      <c r="D259" s="139"/>
      <c r="E259" s="14" t="s">
        <v>1684</v>
      </c>
      <c r="F259" s="18">
        <v>75</v>
      </c>
      <c r="G259" s="37">
        <v>26</v>
      </c>
      <c r="H259" s="18">
        <v>55</v>
      </c>
      <c r="I259" s="50">
        <v>2.02</v>
      </c>
      <c r="J259" s="50">
        <v>1.61</v>
      </c>
      <c r="K259" s="50">
        <v>1.37</v>
      </c>
      <c r="L259" s="50"/>
      <c r="M259" s="50"/>
      <c r="N259" s="50"/>
      <c r="O259" s="50"/>
      <c r="P259" s="50"/>
      <c r="Q259" s="50"/>
    </row>
    <row r="260" spans="3:17" ht="14.25" customHeight="1">
      <c r="C260" s="154" t="s">
        <v>636</v>
      </c>
      <c r="D260" s="155"/>
      <c r="E260" s="14" t="s">
        <v>643</v>
      </c>
      <c r="F260" s="18">
        <v>272</v>
      </c>
      <c r="G260" s="37">
        <v>26</v>
      </c>
      <c r="H260" s="18">
        <v>199</v>
      </c>
      <c r="I260" s="50">
        <v>6.93</v>
      </c>
      <c r="J260" s="50">
        <v>5.53</v>
      </c>
      <c r="K260" s="50">
        <v>4.6900000000000004</v>
      </c>
      <c r="L260" s="50" t="s">
        <v>311</v>
      </c>
      <c r="M260" s="50" t="s">
        <v>311</v>
      </c>
      <c r="N260" s="50" t="s">
        <v>311</v>
      </c>
      <c r="O260" s="50" t="s">
        <v>311</v>
      </c>
      <c r="P260" s="50" t="s">
        <v>311</v>
      </c>
      <c r="Q260" s="50" t="s">
        <v>311</v>
      </c>
    </row>
    <row r="261" spans="3:17" ht="14.25" customHeight="1">
      <c r="C261" s="140" t="s">
        <v>21</v>
      </c>
      <c r="D261" s="140"/>
      <c r="E261" s="140"/>
      <c r="F261" s="140"/>
      <c r="G261" s="140"/>
      <c r="H261" s="140"/>
      <c r="I261" s="140"/>
      <c r="J261" s="140"/>
      <c r="K261" s="140"/>
    </row>
    <row r="262" spans="3:17" ht="14.25" customHeight="1">
      <c r="C262" s="138" t="s">
        <v>1682</v>
      </c>
      <c r="D262" s="139"/>
      <c r="E262" s="14" t="s">
        <v>645</v>
      </c>
      <c r="F262" s="14">
        <v>41</v>
      </c>
      <c r="G262" s="14">
        <v>26</v>
      </c>
      <c r="H262" s="14">
        <v>30</v>
      </c>
      <c r="I262" s="14">
        <v>1.1000000000000001</v>
      </c>
      <c r="J262" s="14">
        <v>0.88</v>
      </c>
      <c r="K262" s="14">
        <v>0.76</v>
      </c>
      <c r="L262" s="50"/>
      <c r="M262" s="50"/>
      <c r="N262" s="50"/>
      <c r="O262" s="18"/>
      <c r="P262" s="18"/>
      <c r="Q262" s="18"/>
    </row>
    <row r="263" spans="3:17" ht="14.25" customHeight="1">
      <c r="C263" s="138" t="s">
        <v>629</v>
      </c>
      <c r="D263" s="139"/>
      <c r="E263" s="14" t="s">
        <v>629</v>
      </c>
      <c r="F263" s="14">
        <v>55</v>
      </c>
      <c r="G263" s="14">
        <v>27</v>
      </c>
      <c r="H263" s="14">
        <v>40</v>
      </c>
      <c r="I263" s="14">
        <v>1.4</v>
      </c>
      <c r="J263" s="14">
        <v>1.1100000000000001</v>
      </c>
      <c r="K263" s="14">
        <v>0.94</v>
      </c>
      <c r="L263" s="50" t="s">
        <v>311</v>
      </c>
      <c r="M263" s="50" t="s">
        <v>311</v>
      </c>
      <c r="N263" s="50" t="s">
        <v>311</v>
      </c>
      <c r="O263" s="18" t="s">
        <v>311</v>
      </c>
      <c r="P263" s="18" t="s">
        <v>311</v>
      </c>
      <c r="Q263" s="18" t="s">
        <v>311</v>
      </c>
    </row>
    <row r="264" spans="3:17" ht="14.25" customHeight="1">
      <c r="C264" s="140" t="s">
        <v>34</v>
      </c>
      <c r="D264" s="140"/>
      <c r="E264" s="140"/>
      <c r="F264" s="140"/>
      <c r="G264" s="140"/>
      <c r="H264" s="140"/>
      <c r="I264" s="140"/>
      <c r="J264" s="140"/>
      <c r="K264" s="137"/>
    </row>
    <row r="265" spans="3:17" ht="14.25" customHeight="1">
      <c r="C265" s="138" t="s">
        <v>190</v>
      </c>
      <c r="D265" s="139"/>
      <c r="E265" s="14"/>
      <c r="F265" s="18"/>
      <c r="G265" s="37"/>
      <c r="H265" s="18"/>
      <c r="I265" s="18"/>
      <c r="J265" s="18"/>
      <c r="K265" s="18"/>
      <c r="L265" s="18"/>
      <c r="M265" s="18"/>
      <c r="N265" s="18"/>
      <c r="O265" s="18"/>
      <c r="P265" s="18"/>
      <c r="Q265" s="18"/>
    </row>
    <row r="266" spans="3:17" ht="14.25" customHeight="1">
      <c r="C266" s="3" t="s">
        <v>16</v>
      </c>
      <c r="F266" s="19"/>
      <c r="G266" s="38"/>
      <c r="H266" s="19"/>
      <c r="I266" s="19"/>
      <c r="J266" s="19"/>
      <c r="K266" s="19"/>
    </row>
    <row r="267" spans="3:17" ht="14.25" customHeight="1">
      <c r="C267" s="142" t="s">
        <v>28</v>
      </c>
      <c r="D267" s="143"/>
      <c r="E267" s="26" t="s">
        <v>311</v>
      </c>
      <c r="F267" s="20" t="s">
        <v>119</v>
      </c>
      <c r="G267" s="39">
        <v>0</v>
      </c>
      <c r="H267" s="21" t="s">
        <v>119</v>
      </c>
      <c r="I267" s="14" t="s">
        <v>311</v>
      </c>
      <c r="J267" s="14" t="s">
        <v>311</v>
      </c>
      <c r="K267" s="14" t="s">
        <v>311</v>
      </c>
      <c r="L267" s="50" t="s">
        <v>311</v>
      </c>
      <c r="M267" s="18" t="s">
        <v>311</v>
      </c>
      <c r="N267" s="18" t="s">
        <v>311</v>
      </c>
      <c r="O267" s="18" t="s">
        <v>311</v>
      </c>
      <c r="P267" s="18" t="s">
        <v>311</v>
      </c>
      <c r="Q267" s="18" t="s">
        <v>311</v>
      </c>
    </row>
    <row r="268" spans="3:17" ht="14.25" customHeight="1">
      <c r="C268" s="142" t="s">
        <v>32</v>
      </c>
      <c r="D268" s="143"/>
      <c r="E268" s="26" t="s">
        <v>311</v>
      </c>
      <c r="F268" s="20">
        <v>300</v>
      </c>
      <c r="G268" s="39">
        <v>0</v>
      </c>
      <c r="H268" s="21">
        <v>300</v>
      </c>
      <c r="I268" s="14" t="s">
        <v>311</v>
      </c>
      <c r="J268" s="14" t="s">
        <v>311</v>
      </c>
      <c r="K268" s="14" t="s">
        <v>311</v>
      </c>
      <c r="L268" s="50" t="s">
        <v>311</v>
      </c>
      <c r="M268" s="18" t="s">
        <v>311</v>
      </c>
      <c r="N268" s="18" t="s">
        <v>311</v>
      </c>
      <c r="O268" s="18" t="s">
        <v>311</v>
      </c>
      <c r="P268" s="18" t="s">
        <v>311</v>
      </c>
      <c r="Q268" s="18" t="s">
        <v>311</v>
      </c>
    </row>
    <row r="269" spans="3:17" ht="14.25" customHeight="1">
      <c r="C269" s="136" t="s">
        <v>628</v>
      </c>
      <c r="D269" s="137"/>
      <c r="E269" s="24" t="s">
        <v>540</v>
      </c>
      <c r="F269" s="24">
        <v>9</v>
      </c>
      <c r="G269" s="40">
        <v>0</v>
      </c>
      <c r="H269" s="24">
        <v>9</v>
      </c>
      <c r="I269" s="24" t="s">
        <v>57</v>
      </c>
      <c r="J269" s="24" t="s">
        <v>57</v>
      </c>
      <c r="K269" s="24" t="s">
        <v>57</v>
      </c>
      <c r="L269" s="24" t="s">
        <v>57</v>
      </c>
      <c r="M269" s="24" t="s">
        <v>57</v>
      </c>
      <c r="N269" s="24" t="s">
        <v>57</v>
      </c>
      <c r="O269" s="24" t="s">
        <v>57</v>
      </c>
      <c r="P269" s="24" t="s">
        <v>57</v>
      </c>
      <c r="Q269" s="24" t="s">
        <v>57</v>
      </c>
    </row>
    <row r="270" spans="3:17" ht="14.25" customHeight="1">
      <c r="C270" s="136" t="s">
        <v>193</v>
      </c>
      <c r="D270" s="137"/>
      <c r="E270" s="24" t="s">
        <v>311</v>
      </c>
      <c r="F270" s="24">
        <v>335</v>
      </c>
      <c r="G270" s="40">
        <v>0</v>
      </c>
      <c r="H270" s="24">
        <v>335</v>
      </c>
      <c r="I270" s="24" t="s">
        <v>57</v>
      </c>
      <c r="J270" s="24" t="s">
        <v>57</v>
      </c>
      <c r="K270" s="24" t="s">
        <v>57</v>
      </c>
      <c r="L270" s="24" t="s">
        <v>57</v>
      </c>
      <c r="M270" s="24" t="s">
        <v>57</v>
      </c>
      <c r="N270" s="24" t="s">
        <v>57</v>
      </c>
      <c r="O270" s="24" t="s">
        <v>57</v>
      </c>
      <c r="P270" s="24" t="s">
        <v>57</v>
      </c>
      <c r="Q270" s="24" t="s">
        <v>57</v>
      </c>
    </row>
    <row r="271" spans="3:17" ht="14.25" customHeight="1">
      <c r="C271" s="136" t="s">
        <v>25</v>
      </c>
      <c r="D271" s="137"/>
      <c r="E271" s="24" t="s">
        <v>311</v>
      </c>
      <c r="F271" s="24" t="s">
        <v>57</v>
      </c>
      <c r="G271" s="24" t="s">
        <v>57</v>
      </c>
      <c r="H271" s="24" t="s">
        <v>57</v>
      </c>
      <c r="I271" s="24" t="s">
        <v>57</v>
      </c>
      <c r="J271" s="24" t="s">
        <v>57</v>
      </c>
      <c r="K271" s="24" t="s">
        <v>57</v>
      </c>
      <c r="L271" s="24" t="s">
        <v>57</v>
      </c>
      <c r="M271" s="24" t="s">
        <v>57</v>
      </c>
      <c r="N271" s="24" t="s">
        <v>57</v>
      </c>
      <c r="O271" s="24" t="s">
        <v>57</v>
      </c>
      <c r="P271" s="24" t="s">
        <v>57</v>
      </c>
      <c r="Q271" s="24" t="s">
        <v>57</v>
      </c>
    </row>
    <row r="272" spans="3:17" ht="14.25" customHeight="1">
      <c r="C272" s="141" t="s">
        <v>47</v>
      </c>
      <c r="D272" s="141"/>
      <c r="E272" s="24"/>
      <c r="F272" s="24"/>
      <c r="G272" s="40"/>
      <c r="H272" s="24"/>
      <c r="I272" s="24"/>
      <c r="J272" s="24"/>
      <c r="K272" s="24"/>
      <c r="L272" s="24"/>
      <c r="M272" s="24"/>
      <c r="N272" s="24"/>
      <c r="O272" s="24"/>
      <c r="P272" s="24"/>
      <c r="Q272" s="24"/>
    </row>
    <row r="273" spans="2:17" ht="14.25" customHeight="1">
      <c r="C273" s="141" t="s">
        <v>33</v>
      </c>
      <c r="D273" s="141"/>
      <c r="E273" s="24" t="s">
        <v>311</v>
      </c>
      <c r="F273" s="24">
        <v>600</v>
      </c>
      <c r="G273" s="40">
        <v>0</v>
      </c>
      <c r="H273" s="24">
        <v>600</v>
      </c>
      <c r="I273" s="24" t="s">
        <v>311</v>
      </c>
      <c r="J273" s="24" t="s">
        <v>311</v>
      </c>
      <c r="K273" s="24" t="s">
        <v>311</v>
      </c>
      <c r="L273" s="24" t="s">
        <v>311</v>
      </c>
      <c r="M273" s="24" t="s">
        <v>311</v>
      </c>
      <c r="N273" s="24" t="s">
        <v>311</v>
      </c>
      <c r="O273" s="24" t="s">
        <v>311</v>
      </c>
      <c r="P273" s="24" t="s">
        <v>311</v>
      </c>
      <c r="Q273" s="24" t="s">
        <v>311</v>
      </c>
    </row>
    <row r="275" spans="2:17" ht="14.25" customHeight="1">
      <c r="C275" s="4" t="s">
        <v>2</v>
      </c>
      <c r="D275" s="5" t="s">
        <v>54</v>
      </c>
      <c r="E275" s="1"/>
      <c r="G275" s="35"/>
    </row>
    <row r="276" spans="2:17" ht="14.25" customHeight="1">
      <c r="C276" s="4" t="s">
        <v>5</v>
      </c>
      <c r="D276" s="16" t="s">
        <v>1655</v>
      </c>
      <c r="E276" s="120"/>
      <c r="G276" s="35"/>
    </row>
    <row r="277" spans="2:17" ht="14.25" customHeight="1">
      <c r="C277" s="4" t="s">
        <v>7</v>
      </c>
      <c r="D277" s="5">
        <v>42</v>
      </c>
      <c r="E277" s="1"/>
      <c r="G277" s="35"/>
    </row>
    <row r="278" spans="2:17" ht="14.25" customHeight="1">
      <c r="C278" s="4" t="s">
        <v>12</v>
      </c>
      <c r="D278" s="5">
        <v>42</v>
      </c>
      <c r="E278" s="1"/>
      <c r="G278" s="35"/>
    </row>
    <row r="279" spans="2:17" ht="14.25" customHeight="1">
      <c r="C279" s="4" t="s">
        <v>13</v>
      </c>
      <c r="D279" s="7" t="s">
        <v>613</v>
      </c>
      <c r="E279" s="1"/>
      <c r="G279" s="35"/>
    </row>
    <row r="280" spans="2:17" ht="14.25" customHeight="1">
      <c r="C280" s="8" t="s">
        <v>51</v>
      </c>
      <c r="D280" s="32">
        <v>1.9900000000000001E-2</v>
      </c>
      <c r="E280" s="1"/>
      <c r="G280" s="35"/>
    </row>
    <row r="281" spans="2:17" ht="14.25" customHeight="1">
      <c r="C281" s="8" t="s">
        <v>50</v>
      </c>
      <c r="D281" s="32">
        <v>9.9000000000000005E-2</v>
      </c>
      <c r="E281" s="1"/>
      <c r="G281" s="35"/>
    </row>
    <row r="282" spans="2:17" s="10" customFormat="1" ht="14.25" customHeight="1">
      <c r="B282" s="9"/>
      <c r="F282" s="147" t="s">
        <v>3</v>
      </c>
      <c r="G282" s="148"/>
      <c r="H282" s="149"/>
      <c r="I282" s="146" t="s">
        <v>4</v>
      </c>
      <c r="J282" s="146"/>
      <c r="K282" s="146"/>
      <c r="L282" s="146" t="s">
        <v>49</v>
      </c>
      <c r="M282" s="146"/>
      <c r="N282" s="146"/>
      <c r="O282" s="146" t="s">
        <v>48</v>
      </c>
      <c r="P282" s="146"/>
      <c r="Q282" s="146"/>
    </row>
    <row r="283" spans="2:17" s="10" customFormat="1" ht="14.25" customHeight="1">
      <c r="B283" s="9"/>
      <c r="F283" s="147" t="s">
        <v>6</v>
      </c>
      <c r="G283" s="148"/>
      <c r="H283" s="149"/>
      <c r="I283" s="150" t="s">
        <v>26</v>
      </c>
      <c r="J283" s="150"/>
      <c r="K283" s="150"/>
      <c r="L283" s="150" t="s">
        <v>26</v>
      </c>
      <c r="M283" s="150"/>
      <c r="N283" s="150"/>
      <c r="O283" s="150" t="s">
        <v>26</v>
      </c>
      <c r="P283" s="150"/>
      <c r="Q283" s="150"/>
    </row>
    <row r="284" spans="2:17" s="13" customFormat="1" ht="14.25" customHeight="1">
      <c r="B284" s="11"/>
      <c r="C284" s="151" t="s">
        <v>14</v>
      </c>
      <c r="D284" s="152"/>
      <c r="E284" s="28" t="s">
        <v>17</v>
      </c>
      <c r="F284" s="28" t="s">
        <v>8</v>
      </c>
      <c r="G284" s="36" t="s">
        <v>18</v>
      </c>
      <c r="H284" s="28" t="s">
        <v>19</v>
      </c>
      <c r="I284" s="28" t="s">
        <v>9</v>
      </c>
      <c r="J284" s="28" t="s">
        <v>10</v>
      </c>
      <c r="K284" s="28" t="s">
        <v>11</v>
      </c>
      <c r="L284" s="28" t="s">
        <v>9</v>
      </c>
      <c r="M284" s="28" t="s">
        <v>10</v>
      </c>
      <c r="N284" s="28" t="s">
        <v>11</v>
      </c>
      <c r="O284" s="28" t="s">
        <v>9</v>
      </c>
      <c r="P284" s="28" t="s">
        <v>10</v>
      </c>
      <c r="Q284" s="28" t="s">
        <v>11</v>
      </c>
    </row>
    <row r="285" spans="2:17" ht="14.25" customHeight="1">
      <c r="C285" s="134" t="s">
        <v>1656</v>
      </c>
      <c r="D285" s="135"/>
      <c r="E285" s="14" t="s">
        <v>1655</v>
      </c>
      <c r="F285" s="18">
        <v>1024</v>
      </c>
      <c r="G285" s="37">
        <v>24</v>
      </c>
      <c r="H285" s="18">
        <v>771</v>
      </c>
      <c r="I285" s="50">
        <v>27.52</v>
      </c>
      <c r="J285" s="50">
        <v>21.96</v>
      </c>
      <c r="K285" s="50">
        <v>18.649999999999999</v>
      </c>
      <c r="L285" s="50" t="s">
        <v>311</v>
      </c>
      <c r="M285" s="50" t="s">
        <v>311</v>
      </c>
      <c r="N285" s="50" t="s">
        <v>311</v>
      </c>
      <c r="O285" s="50" t="s">
        <v>311</v>
      </c>
      <c r="P285" s="50" t="s">
        <v>311</v>
      </c>
      <c r="Q285" s="50" t="s">
        <v>311</v>
      </c>
    </row>
    <row r="286" spans="2:17" ht="14.25" customHeight="1">
      <c r="B286" s="15"/>
      <c r="C286" s="153" t="s">
        <v>1657</v>
      </c>
      <c r="D286" s="153"/>
      <c r="E286" s="153"/>
      <c r="F286" s="153"/>
      <c r="G286" s="153"/>
      <c r="H286" s="153"/>
      <c r="I286" s="153"/>
      <c r="J286" s="153"/>
      <c r="K286" s="153"/>
    </row>
    <row r="287" spans="2:17" ht="14.25" customHeight="1">
      <c r="C287" s="144" t="s">
        <v>70</v>
      </c>
      <c r="D287" s="145"/>
      <c r="E287" s="14"/>
      <c r="F287" s="18"/>
      <c r="G287" s="37"/>
      <c r="H287" s="18"/>
      <c r="I287" s="18"/>
      <c r="J287" s="18"/>
      <c r="K287" s="18"/>
      <c r="L287" s="18"/>
      <c r="M287" s="18"/>
      <c r="N287" s="18"/>
      <c r="O287" s="18"/>
      <c r="P287" s="18"/>
      <c r="Q287" s="18"/>
    </row>
    <row r="288" spans="2:17" ht="14.25" customHeight="1">
      <c r="C288" s="138" t="s">
        <v>546</v>
      </c>
      <c r="D288" s="139"/>
      <c r="E288" s="14" t="s">
        <v>549</v>
      </c>
      <c r="F288" s="18">
        <v>150</v>
      </c>
      <c r="G288" s="37">
        <v>0</v>
      </c>
      <c r="H288" s="18">
        <v>150</v>
      </c>
      <c r="I288" s="50">
        <v>2.6</v>
      </c>
      <c r="J288" s="50">
        <v>2.08</v>
      </c>
      <c r="K288" s="50">
        <v>1.76</v>
      </c>
      <c r="L288" s="50" t="s">
        <v>311</v>
      </c>
      <c r="M288" s="50" t="s">
        <v>311</v>
      </c>
      <c r="N288" s="50" t="s">
        <v>311</v>
      </c>
      <c r="O288" s="50" t="s">
        <v>311</v>
      </c>
      <c r="P288" s="50" t="s">
        <v>311</v>
      </c>
      <c r="Q288" s="50" t="s">
        <v>311</v>
      </c>
    </row>
    <row r="289" spans="3:17" ht="14.25" customHeight="1">
      <c r="C289" s="138" t="s">
        <v>547</v>
      </c>
      <c r="D289" s="139"/>
      <c r="E289" s="14" t="s">
        <v>550</v>
      </c>
      <c r="F289" s="18">
        <v>50</v>
      </c>
      <c r="G289" s="37">
        <v>0</v>
      </c>
      <c r="H289" s="18">
        <v>50</v>
      </c>
      <c r="I289" s="50">
        <v>1.84</v>
      </c>
      <c r="J289" s="50">
        <v>1.47</v>
      </c>
      <c r="K289" s="50">
        <v>1.25</v>
      </c>
      <c r="L289" s="50" t="s">
        <v>311</v>
      </c>
      <c r="M289" s="50" t="s">
        <v>311</v>
      </c>
      <c r="N289" s="50" t="s">
        <v>311</v>
      </c>
      <c r="O289" s="50" t="s">
        <v>311</v>
      </c>
      <c r="P289" s="50" t="s">
        <v>311</v>
      </c>
      <c r="Q289" s="50" t="s">
        <v>311</v>
      </c>
    </row>
    <row r="290" spans="3:17" ht="14.25" customHeight="1">
      <c r="C290" s="144" t="s">
        <v>70</v>
      </c>
      <c r="D290" s="145"/>
      <c r="E290" s="14"/>
      <c r="F290" s="18"/>
      <c r="G290" s="37"/>
      <c r="H290" s="18"/>
      <c r="I290" s="50"/>
      <c r="J290" s="50"/>
      <c r="K290" s="50">
        <v>12.73</v>
      </c>
      <c r="L290" s="50" t="s">
        <v>311</v>
      </c>
      <c r="M290" s="50" t="s">
        <v>311</v>
      </c>
      <c r="N290" s="50" t="s">
        <v>311</v>
      </c>
      <c r="O290" s="50" t="s">
        <v>311</v>
      </c>
      <c r="P290" s="50" t="s">
        <v>311</v>
      </c>
      <c r="Q290" s="50" t="s">
        <v>311</v>
      </c>
    </row>
    <row r="291" spans="3:17" ht="14.25" customHeight="1">
      <c r="C291" s="138" t="s">
        <v>155</v>
      </c>
      <c r="D291" s="139"/>
      <c r="E291" s="14" t="s">
        <v>155</v>
      </c>
      <c r="F291" s="18">
        <v>99</v>
      </c>
      <c r="G291" s="37">
        <v>0</v>
      </c>
      <c r="H291" s="18">
        <v>99</v>
      </c>
      <c r="I291" s="50">
        <v>3.63</v>
      </c>
      <c r="J291" s="50">
        <v>2.91</v>
      </c>
      <c r="K291" s="50">
        <v>2.46</v>
      </c>
      <c r="L291" s="50" t="s">
        <v>311</v>
      </c>
      <c r="M291" s="50" t="s">
        <v>311</v>
      </c>
      <c r="N291" s="50" t="s">
        <v>311</v>
      </c>
      <c r="O291" s="50" t="s">
        <v>311</v>
      </c>
      <c r="P291" s="50" t="s">
        <v>311</v>
      </c>
      <c r="Q291" s="50" t="s">
        <v>311</v>
      </c>
    </row>
    <row r="292" spans="3:17" ht="14.25" customHeight="1">
      <c r="C292" s="138" t="s">
        <v>630</v>
      </c>
      <c r="D292" s="139"/>
      <c r="E292" s="14" t="s">
        <v>630</v>
      </c>
      <c r="F292" s="18">
        <v>279</v>
      </c>
      <c r="G292" s="37">
        <v>13</v>
      </c>
      <c r="H292" s="18">
        <v>240</v>
      </c>
      <c r="I292" s="50">
        <v>8.0399999999999991</v>
      </c>
      <c r="J292" s="50">
        <v>6.41</v>
      </c>
      <c r="K292" s="50">
        <v>5.45</v>
      </c>
      <c r="L292" s="50" t="s">
        <v>311</v>
      </c>
      <c r="M292" s="50" t="s">
        <v>311</v>
      </c>
      <c r="N292" s="50" t="s">
        <v>311</v>
      </c>
      <c r="O292" s="50" t="s">
        <v>311</v>
      </c>
      <c r="P292" s="50" t="s">
        <v>311</v>
      </c>
      <c r="Q292" s="50" t="s">
        <v>311</v>
      </c>
    </row>
    <row r="293" spans="3:17" ht="14.25" customHeight="1">
      <c r="C293" s="144" t="s">
        <v>76</v>
      </c>
      <c r="D293" s="145"/>
      <c r="E293" s="14"/>
      <c r="F293" s="18"/>
      <c r="G293" s="37"/>
      <c r="H293" s="18"/>
      <c r="I293" s="50"/>
      <c r="J293" s="50"/>
      <c r="K293" s="50"/>
      <c r="L293" s="50"/>
      <c r="M293" s="50" t="s">
        <v>311</v>
      </c>
      <c r="N293" s="50" t="s">
        <v>311</v>
      </c>
      <c r="O293" s="50" t="s">
        <v>311</v>
      </c>
      <c r="P293" s="50" t="s">
        <v>311</v>
      </c>
      <c r="Q293" s="50" t="s">
        <v>311</v>
      </c>
    </row>
    <row r="294" spans="3:17" ht="14.25" customHeight="1">
      <c r="C294" s="138" t="s">
        <v>1642</v>
      </c>
      <c r="D294" s="139"/>
      <c r="E294" s="14" t="s">
        <v>1642</v>
      </c>
      <c r="F294" s="18">
        <v>340</v>
      </c>
      <c r="G294" s="37">
        <v>26</v>
      </c>
      <c r="H294" s="18">
        <v>249</v>
      </c>
      <c r="I294" s="50">
        <v>9.14</v>
      </c>
      <c r="J294" s="50">
        <v>7.3</v>
      </c>
      <c r="K294" s="50">
        <v>6.2</v>
      </c>
      <c r="L294" s="50" t="s">
        <v>311</v>
      </c>
      <c r="M294" s="50" t="s">
        <v>311</v>
      </c>
      <c r="N294" s="50" t="s">
        <v>311</v>
      </c>
      <c r="O294" s="50" t="s">
        <v>311</v>
      </c>
      <c r="P294" s="50" t="s">
        <v>311</v>
      </c>
      <c r="Q294" s="50" t="s">
        <v>311</v>
      </c>
    </row>
    <row r="295" spans="3:17" ht="14.25" customHeight="1">
      <c r="C295" s="138" t="s">
        <v>85</v>
      </c>
      <c r="D295" s="139"/>
      <c r="E295" s="14" t="s">
        <v>85</v>
      </c>
      <c r="F295" s="18">
        <v>299</v>
      </c>
      <c r="G295" s="37">
        <v>0</v>
      </c>
      <c r="H295" s="18">
        <v>299</v>
      </c>
      <c r="I295" s="50">
        <v>7.01</v>
      </c>
      <c r="J295" s="50">
        <v>5.6</v>
      </c>
      <c r="K295" s="50">
        <v>4.76</v>
      </c>
      <c r="L295" s="50" t="s">
        <v>311</v>
      </c>
      <c r="M295" s="50" t="s">
        <v>311</v>
      </c>
      <c r="N295" s="50" t="s">
        <v>311</v>
      </c>
      <c r="O295" s="50" t="s">
        <v>311</v>
      </c>
      <c r="P295" s="50" t="s">
        <v>311</v>
      </c>
      <c r="Q295" s="50" t="s">
        <v>311</v>
      </c>
    </row>
    <row r="296" spans="3:17" ht="14.25" customHeight="1">
      <c r="C296" s="138" t="s">
        <v>1659</v>
      </c>
      <c r="D296" s="139"/>
      <c r="E296" s="14" t="s">
        <v>1659</v>
      </c>
      <c r="F296" s="18">
        <v>682</v>
      </c>
      <c r="G296" s="37">
        <v>26</v>
      </c>
      <c r="H296" s="18">
        <v>499</v>
      </c>
      <c r="I296" s="50">
        <v>10.97</v>
      </c>
      <c r="J296" s="50">
        <v>8.76</v>
      </c>
      <c r="K296" s="50">
        <v>7.43</v>
      </c>
      <c r="L296" s="50" t="s">
        <v>311</v>
      </c>
      <c r="M296" s="50" t="s">
        <v>311</v>
      </c>
      <c r="N296" s="50" t="s">
        <v>311</v>
      </c>
      <c r="O296" s="50" t="s">
        <v>311</v>
      </c>
      <c r="P296" s="50" t="s">
        <v>311</v>
      </c>
      <c r="Q296" s="50" t="s">
        <v>311</v>
      </c>
    </row>
    <row r="297" spans="3:17" ht="14.25" customHeight="1">
      <c r="C297" s="138" t="s">
        <v>1658</v>
      </c>
      <c r="D297" s="139"/>
      <c r="E297" s="14" t="s">
        <v>1658</v>
      </c>
      <c r="F297" s="18">
        <v>299</v>
      </c>
      <c r="G297" s="37">
        <v>26</v>
      </c>
      <c r="H297" s="18">
        <v>219</v>
      </c>
      <c r="I297" s="50">
        <v>8.0399999999999991</v>
      </c>
      <c r="J297" s="50">
        <v>6.41</v>
      </c>
      <c r="K297" s="50">
        <v>5.45</v>
      </c>
      <c r="L297" s="50"/>
      <c r="M297" s="50"/>
      <c r="N297" s="50"/>
      <c r="O297" s="50"/>
      <c r="P297" s="50"/>
      <c r="Q297" s="50"/>
    </row>
    <row r="298" spans="3:17" ht="14.25" customHeight="1">
      <c r="C298" s="138" t="s">
        <v>1647</v>
      </c>
      <c r="D298" s="139"/>
      <c r="E298" s="14" t="s">
        <v>1647</v>
      </c>
      <c r="F298" s="18">
        <v>75</v>
      </c>
      <c r="G298" s="37">
        <v>26</v>
      </c>
      <c r="H298" s="18">
        <v>55</v>
      </c>
      <c r="I298" s="50">
        <v>2.02</v>
      </c>
      <c r="J298" s="50">
        <v>1.61</v>
      </c>
      <c r="K298" s="50">
        <v>1.37</v>
      </c>
      <c r="L298" s="50"/>
      <c r="M298" s="50"/>
      <c r="N298" s="50"/>
      <c r="O298" s="50"/>
      <c r="P298" s="50"/>
      <c r="Q298" s="50"/>
    </row>
    <row r="299" spans="3:17" ht="14.25" customHeight="1">
      <c r="C299" s="138" t="s">
        <v>636</v>
      </c>
      <c r="D299" s="139"/>
      <c r="E299" s="14" t="s">
        <v>636</v>
      </c>
      <c r="F299" s="18">
        <v>272</v>
      </c>
      <c r="G299" s="37">
        <v>26</v>
      </c>
      <c r="H299" s="18">
        <v>199</v>
      </c>
      <c r="I299" s="50">
        <v>7.31</v>
      </c>
      <c r="J299" s="50">
        <v>5.83</v>
      </c>
      <c r="K299" s="50">
        <v>4.95</v>
      </c>
      <c r="L299" s="50" t="s">
        <v>311</v>
      </c>
      <c r="M299" s="50" t="s">
        <v>311</v>
      </c>
      <c r="N299" s="50" t="s">
        <v>311</v>
      </c>
      <c r="O299" s="50" t="s">
        <v>311</v>
      </c>
      <c r="P299" s="50" t="s">
        <v>311</v>
      </c>
      <c r="Q299" s="50" t="s">
        <v>311</v>
      </c>
    </row>
    <row r="300" spans="3:17" ht="14.25" customHeight="1">
      <c r="C300" s="140" t="s">
        <v>34</v>
      </c>
      <c r="D300" s="140"/>
      <c r="E300" s="140"/>
      <c r="F300" s="140"/>
      <c r="G300" s="140"/>
      <c r="H300" s="140"/>
      <c r="I300" s="140"/>
      <c r="J300" s="140"/>
      <c r="K300" s="137"/>
    </row>
    <row r="301" spans="3:17" ht="14.25" customHeight="1">
      <c r="C301" s="138" t="s">
        <v>190</v>
      </c>
      <c r="D301" s="139"/>
      <c r="E301" s="14"/>
      <c r="F301" s="18"/>
      <c r="G301" s="37"/>
      <c r="H301" s="18"/>
      <c r="I301" s="18"/>
      <c r="J301" s="18"/>
      <c r="K301" s="18"/>
      <c r="L301" s="18"/>
      <c r="M301" s="18"/>
      <c r="N301" s="18"/>
      <c r="O301" s="18"/>
      <c r="P301" s="18"/>
      <c r="Q301" s="18"/>
    </row>
    <row r="302" spans="3:17" ht="14.25" customHeight="1">
      <c r="C302" s="3" t="s">
        <v>16</v>
      </c>
      <c r="F302" s="19"/>
      <c r="G302" s="38"/>
      <c r="H302" s="19"/>
      <c r="I302" s="19"/>
      <c r="J302" s="19"/>
      <c r="K302" s="19"/>
    </row>
    <row r="303" spans="3:17" ht="14.25" customHeight="1">
      <c r="C303" s="142" t="s">
        <v>28</v>
      </c>
      <c r="D303" s="143"/>
      <c r="E303" s="26" t="s">
        <v>311</v>
      </c>
      <c r="F303" s="20" t="s">
        <v>119</v>
      </c>
      <c r="G303" s="39">
        <v>0</v>
      </c>
      <c r="H303" s="21" t="s">
        <v>119</v>
      </c>
      <c r="I303" s="18"/>
      <c r="J303" s="18"/>
      <c r="K303" s="18"/>
      <c r="L303" s="18"/>
      <c r="M303" s="18"/>
      <c r="N303" s="18"/>
      <c r="O303" s="18"/>
      <c r="P303" s="18"/>
      <c r="Q303" s="18"/>
    </row>
    <row r="304" spans="3:17" ht="14.25" customHeight="1">
      <c r="C304" s="142" t="s">
        <v>32</v>
      </c>
      <c r="D304" s="143"/>
      <c r="E304" s="26" t="s">
        <v>311</v>
      </c>
      <c r="F304" s="20">
        <v>300</v>
      </c>
      <c r="G304" s="39">
        <v>0</v>
      </c>
      <c r="H304" s="21">
        <v>300</v>
      </c>
      <c r="I304" s="18"/>
      <c r="J304" s="18"/>
      <c r="K304" s="18"/>
      <c r="L304" s="18"/>
      <c r="M304" s="18"/>
      <c r="N304" s="18"/>
      <c r="O304" s="18"/>
      <c r="P304" s="18"/>
      <c r="Q304" s="18"/>
    </row>
    <row r="305" spans="3:17" ht="14.25" customHeight="1">
      <c r="C305" s="136" t="s">
        <v>40</v>
      </c>
      <c r="D305" s="137"/>
      <c r="E305" s="24" t="s">
        <v>540</v>
      </c>
      <c r="F305" s="24">
        <v>0</v>
      </c>
      <c r="G305" s="40">
        <v>0</v>
      </c>
      <c r="H305" s="24">
        <v>0</v>
      </c>
      <c r="I305" s="24" t="s">
        <v>57</v>
      </c>
      <c r="J305" s="24" t="s">
        <v>57</v>
      </c>
      <c r="K305" s="24" t="s">
        <v>57</v>
      </c>
      <c r="L305" s="50" t="s">
        <v>1608</v>
      </c>
      <c r="M305" s="50" t="s">
        <v>1608</v>
      </c>
      <c r="N305" s="50" t="s">
        <v>1608</v>
      </c>
      <c r="O305" s="50" t="s">
        <v>1608</v>
      </c>
      <c r="P305" s="50" t="s">
        <v>1608</v>
      </c>
      <c r="Q305" s="50" t="s">
        <v>1608</v>
      </c>
    </row>
    <row r="306" spans="3:17" ht="14.25" customHeight="1">
      <c r="C306" s="136" t="s">
        <v>193</v>
      </c>
      <c r="D306" s="137"/>
      <c r="E306" s="24" t="s">
        <v>311</v>
      </c>
      <c r="F306" s="24">
        <v>335</v>
      </c>
      <c r="G306" s="40">
        <v>0</v>
      </c>
      <c r="H306" s="24">
        <v>335</v>
      </c>
      <c r="I306" s="24" t="s">
        <v>57</v>
      </c>
      <c r="J306" s="24" t="s">
        <v>57</v>
      </c>
      <c r="K306" s="24" t="s">
        <v>57</v>
      </c>
      <c r="L306" s="50" t="s">
        <v>1608</v>
      </c>
      <c r="M306" s="50" t="s">
        <v>1608</v>
      </c>
      <c r="N306" s="50" t="s">
        <v>1608</v>
      </c>
      <c r="O306" s="50" t="s">
        <v>1608</v>
      </c>
      <c r="P306" s="50" t="s">
        <v>1608</v>
      </c>
      <c r="Q306" s="50" t="s">
        <v>1608</v>
      </c>
    </row>
    <row r="307" spans="3:17" ht="14.25" customHeight="1">
      <c r="C307" s="136" t="s">
        <v>25</v>
      </c>
      <c r="D307" s="137"/>
      <c r="E307" s="24" t="s">
        <v>311</v>
      </c>
      <c r="F307" s="24" t="s">
        <v>57</v>
      </c>
      <c r="G307" s="24" t="s">
        <v>57</v>
      </c>
      <c r="H307" s="24" t="s">
        <v>57</v>
      </c>
      <c r="I307" s="24" t="s">
        <v>57</v>
      </c>
      <c r="J307" s="24" t="s">
        <v>57</v>
      </c>
      <c r="K307" s="24" t="s">
        <v>57</v>
      </c>
      <c r="L307" s="50" t="s">
        <v>1608</v>
      </c>
      <c r="M307" s="50" t="s">
        <v>1608</v>
      </c>
      <c r="N307" s="50" t="s">
        <v>1608</v>
      </c>
      <c r="O307" s="50" t="s">
        <v>1608</v>
      </c>
      <c r="P307" s="50" t="s">
        <v>1608</v>
      </c>
      <c r="Q307" s="50" t="s">
        <v>1608</v>
      </c>
    </row>
    <row r="308" spans="3:17" ht="14.25" customHeight="1">
      <c r="C308" s="141" t="s">
        <v>47</v>
      </c>
      <c r="D308" s="141"/>
      <c r="E308" s="24"/>
      <c r="F308" s="24"/>
      <c r="G308" s="40"/>
      <c r="H308" s="24"/>
      <c r="I308" s="24"/>
      <c r="J308" s="24"/>
      <c r="K308" s="24"/>
      <c r="L308" s="24"/>
      <c r="M308" s="24"/>
      <c r="N308" s="24"/>
      <c r="O308" s="24"/>
      <c r="P308" s="24"/>
      <c r="Q308" s="24"/>
    </row>
    <row r="309" spans="3:17" ht="14.25" customHeight="1">
      <c r="C309" s="141" t="s">
        <v>33</v>
      </c>
      <c r="D309" s="141"/>
      <c r="E309" s="24" t="s">
        <v>311</v>
      </c>
      <c r="F309" s="24">
        <v>540</v>
      </c>
      <c r="G309" s="40">
        <v>0</v>
      </c>
      <c r="H309" s="24">
        <v>5540</v>
      </c>
      <c r="I309" s="24"/>
      <c r="J309" s="24"/>
      <c r="K309" s="24"/>
      <c r="L309" s="24"/>
      <c r="M309" s="24"/>
      <c r="N309" s="24"/>
      <c r="O309" s="24"/>
      <c r="P309" s="24"/>
      <c r="Q309" s="24"/>
    </row>
  </sheetData>
  <mergeCells count="278">
    <mergeCell ref="C180:D180"/>
    <mergeCell ref="C181:D181"/>
    <mergeCell ref="C182:D182"/>
    <mergeCell ref="C183:D183"/>
    <mergeCell ref="C174:K174"/>
    <mergeCell ref="C175:D175"/>
    <mergeCell ref="C177:D177"/>
    <mergeCell ref="C178:D178"/>
    <mergeCell ref="C179:D179"/>
    <mergeCell ref="C169:D169"/>
    <mergeCell ref="C170:K170"/>
    <mergeCell ref="C171:D171"/>
    <mergeCell ref="C172:K172"/>
    <mergeCell ref="C173:D173"/>
    <mergeCell ref="C166:D166"/>
    <mergeCell ref="C167:D167"/>
    <mergeCell ref="C168:D168"/>
    <mergeCell ref="C161:D161"/>
    <mergeCell ref="C162:D162"/>
    <mergeCell ref="C163:D163"/>
    <mergeCell ref="C164:D164"/>
    <mergeCell ref="C165:D165"/>
    <mergeCell ref="C156:D156"/>
    <mergeCell ref="C157:D157"/>
    <mergeCell ref="C158:K158"/>
    <mergeCell ref="C159:D159"/>
    <mergeCell ref="C160:D160"/>
    <mergeCell ref="I154:K154"/>
    <mergeCell ref="L154:N154"/>
    <mergeCell ref="O154:Q154"/>
    <mergeCell ref="F155:H155"/>
    <mergeCell ref="I155:K155"/>
    <mergeCell ref="L155:N155"/>
    <mergeCell ref="O155:Q155"/>
    <mergeCell ref="C142:D142"/>
    <mergeCell ref="C143:D143"/>
    <mergeCell ref="C144:D144"/>
    <mergeCell ref="C145:D145"/>
    <mergeCell ref="F154:H154"/>
    <mergeCell ref="C136:K136"/>
    <mergeCell ref="C137:D137"/>
    <mergeCell ref="C139:D139"/>
    <mergeCell ref="C140:D140"/>
    <mergeCell ref="C141:D141"/>
    <mergeCell ref="C131:D131"/>
    <mergeCell ref="C132:K132"/>
    <mergeCell ref="C133:D133"/>
    <mergeCell ref="C134:K134"/>
    <mergeCell ref="C135:D135"/>
    <mergeCell ref="C126:D126"/>
    <mergeCell ref="C127:D127"/>
    <mergeCell ref="C128:K128"/>
    <mergeCell ref="C129:D129"/>
    <mergeCell ref="C130:D130"/>
    <mergeCell ref="F124:H124"/>
    <mergeCell ref="I124:K124"/>
    <mergeCell ref="L124:N124"/>
    <mergeCell ref="O124:Q124"/>
    <mergeCell ref="F125:H125"/>
    <mergeCell ref="I125:K125"/>
    <mergeCell ref="L125:N125"/>
    <mergeCell ref="O125:Q125"/>
    <mergeCell ref="C112:D112"/>
    <mergeCell ref="C113:D113"/>
    <mergeCell ref="C114:D114"/>
    <mergeCell ref="C115:D115"/>
    <mergeCell ref="C106:K106"/>
    <mergeCell ref="C107:D107"/>
    <mergeCell ref="C109:D109"/>
    <mergeCell ref="C110:D110"/>
    <mergeCell ref="C111:D111"/>
    <mergeCell ref="C101:D101"/>
    <mergeCell ref="C102:K102"/>
    <mergeCell ref="C103:D103"/>
    <mergeCell ref="C104:K104"/>
    <mergeCell ref="C105:D105"/>
    <mergeCell ref="C96:D96"/>
    <mergeCell ref="C97:D97"/>
    <mergeCell ref="C89:D89"/>
    <mergeCell ref="C90:D90"/>
    <mergeCell ref="C100:D100"/>
    <mergeCell ref="C91:D91"/>
    <mergeCell ref="C92:D92"/>
    <mergeCell ref="C93:D93"/>
    <mergeCell ref="C94:D94"/>
    <mergeCell ref="C95:D95"/>
    <mergeCell ref="C98:D98"/>
    <mergeCell ref="C99:D99"/>
    <mergeCell ref="C85:D85"/>
    <mergeCell ref="C86:D86"/>
    <mergeCell ref="C87:K87"/>
    <mergeCell ref="C88:D88"/>
    <mergeCell ref="I83:K83"/>
    <mergeCell ref="L83:N83"/>
    <mergeCell ref="O83:Q83"/>
    <mergeCell ref="F84:H84"/>
    <mergeCell ref="I84:K84"/>
    <mergeCell ref="L84:N84"/>
    <mergeCell ref="O84:Q84"/>
    <mergeCell ref="C71:D71"/>
    <mergeCell ref="C72:D72"/>
    <mergeCell ref="C73:D73"/>
    <mergeCell ref="C74:D74"/>
    <mergeCell ref="F83:H83"/>
    <mergeCell ref="C65:K65"/>
    <mergeCell ref="C66:D66"/>
    <mergeCell ref="C68:D68"/>
    <mergeCell ref="C69:D69"/>
    <mergeCell ref="C70:D70"/>
    <mergeCell ref="C61:K61"/>
    <mergeCell ref="C62:D62"/>
    <mergeCell ref="C63:K63"/>
    <mergeCell ref="C64:D64"/>
    <mergeCell ref="C60:D60"/>
    <mergeCell ref="C55:D55"/>
    <mergeCell ref="C56:D56"/>
    <mergeCell ref="C57:K57"/>
    <mergeCell ref="C58:D58"/>
    <mergeCell ref="C59:D59"/>
    <mergeCell ref="F53:H53"/>
    <mergeCell ref="I53:K53"/>
    <mergeCell ref="L53:N53"/>
    <mergeCell ref="O53:Q53"/>
    <mergeCell ref="F54:H54"/>
    <mergeCell ref="I54:K54"/>
    <mergeCell ref="L54:N54"/>
    <mergeCell ref="O54:Q54"/>
    <mergeCell ref="F13:H13"/>
    <mergeCell ref="I13:K13"/>
    <mergeCell ref="L13:N13"/>
    <mergeCell ref="C33:K33"/>
    <mergeCell ref="C34:D34"/>
    <mergeCell ref="C35:K35"/>
    <mergeCell ref="C36:D36"/>
    <mergeCell ref="O13:Q13"/>
    <mergeCell ref="O14:Q14"/>
    <mergeCell ref="C44:D44"/>
    <mergeCell ref="C38:D38"/>
    <mergeCell ref="C39:D39"/>
    <mergeCell ref="C40:D40"/>
    <mergeCell ref="C41:D41"/>
    <mergeCell ref="C42:D42"/>
    <mergeCell ref="C43:D43"/>
    <mergeCell ref="C23:D23"/>
    <mergeCell ref="F14:H14"/>
    <mergeCell ref="I14:K14"/>
    <mergeCell ref="L14:N14"/>
    <mergeCell ref="C15:D15"/>
    <mergeCell ref="C16:D16"/>
    <mergeCell ref="C17:K17"/>
    <mergeCell ref="C18:D18"/>
    <mergeCell ref="C19:D19"/>
    <mergeCell ref="C20:D20"/>
    <mergeCell ref="C21:D21"/>
    <mergeCell ref="C22:D22"/>
    <mergeCell ref="C24:D24"/>
    <mergeCell ref="C25:D25"/>
    <mergeCell ref="C26:D26"/>
    <mergeCell ref="C27:D27"/>
    <mergeCell ref="C28:D28"/>
    <mergeCell ref="C29:D29"/>
    <mergeCell ref="C30:D30"/>
    <mergeCell ref="C31:K31"/>
    <mergeCell ref="C32:D32"/>
    <mergeCell ref="F192:H192"/>
    <mergeCell ref="I192:K192"/>
    <mergeCell ref="L192:N192"/>
    <mergeCell ref="O192:Q192"/>
    <mergeCell ref="F193:H193"/>
    <mergeCell ref="I193:K193"/>
    <mergeCell ref="L193:N193"/>
    <mergeCell ref="O193:Q193"/>
    <mergeCell ref="C194:D194"/>
    <mergeCell ref="C195:D195"/>
    <mergeCell ref="C196:K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K210"/>
    <mergeCell ref="C211:D211"/>
    <mergeCell ref="C213:D213"/>
    <mergeCell ref="C214:D214"/>
    <mergeCell ref="C215:D215"/>
    <mergeCell ref="C216:D216"/>
    <mergeCell ref="C217:D217"/>
    <mergeCell ref="C218:D218"/>
    <mergeCell ref="C219:D219"/>
    <mergeCell ref="F228:H228"/>
    <mergeCell ref="I228:K228"/>
    <mergeCell ref="L228:N228"/>
    <mergeCell ref="O228:Q228"/>
    <mergeCell ref="F229:H229"/>
    <mergeCell ref="I229:K229"/>
    <mergeCell ref="L229:N229"/>
    <mergeCell ref="O229:Q229"/>
    <mergeCell ref="C230:D230"/>
    <mergeCell ref="C231:D231"/>
    <mergeCell ref="F240:H240"/>
    <mergeCell ref="I240:K240"/>
    <mergeCell ref="L240:N240"/>
    <mergeCell ref="O240:Q240"/>
    <mergeCell ref="F241:H241"/>
    <mergeCell ref="I241:K241"/>
    <mergeCell ref="L241:N241"/>
    <mergeCell ref="O241:Q241"/>
    <mergeCell ref="C242:D242"/>
    <mergeCell ref="C243:D243"/>
    <mergeCell ref="C245:K245"/>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C260:D260"/>
    <mergeCell ref="C261:K261"/>
    <mergeCell ref="C262:D262"/>
    <mergeCell ref="C263:D263"/>
    <mergeCell ref="C264:K264"/>
    <mergeCell ref="C265:D265"/>
    <mergeCell ref="C267:D267"/>
    <mergeCell ref="C268:D268"/>
    <mergeCell ref="C269:D269"/>
    <mergeCell ref="C270:D270"/>
    <mergeCell ref="C271:D271"/>
    <mergeCell ref="C272:D272"/>
    <mergeCell ref="C273:D273"/>
    <mergeCell ref="F282:H282"/>
    <mergeCell ref="I282:K282"/>
    <mergeCell ref="L282:N282"/>
    <mergeCell ref="O282:Q282"/>
    <mergeCell ref="F283:H283"/>
    <mergeCell ref="I283:K283"/>
    <mergeCell ref="L283:N283"/>
    <mergeCell ref="O283:Q283"/>
    <mergeCell ref="C284:D284"/>
    <mergeCell ref="C285:D285"/>
    <mergeCell ref="C286:K286"/>
    <mergeCell ref="C287:D287"/>
    <mergeCell ref="C288:D288"/>
    <mergeCell ref="C289:D289"/>
    <mergeCell ref="C290:D290"/>
    <mergeCell ref="C291:D291"/>
    <mergeCell ref="C292:D292"/>
    <mergeCell ref="C293:D293"/>
    <mergeCell ref="C294:D294"/>
    <mergeCell ref="C295:D295"/>
    <mergeCell ref="C306:D306"/>
    <mergeCell ref="C307:D307"/>
    <mergeCell ref="C308:D308"/>
    <mergeCell ref="C309:D309"/>
    <mergeCell ref="C296:D296"/>
    <mergeCell ref="C297:D297"/>
    <mergeCell ref="C298:D298"/>
    <mergeCell ref="C299:D299"/>
    <mergeCell ref="C300:K300"/>
    <mergeCell ref="C301:D301"/>
    <mergeCell ref="C303:D303"/>
    <mergeCell ref="C304:D304"/>
    <mergeCell ref="C305:D30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B1:M46"/>
  <sheetViews>
    <sheetView workbookViewId="0">
      <selection activeCell="B3" sqref="B3"/>
    </sheetView>
  </sheetViews>
  <sheetFormatPr defaultRowHeight="15"/>
  <cols>
    <col min="1" max="1" width="5.140625" customWidth="1"/>
    <col min="4" max="10" width="20.7109375" customWidth="1"/>
  </cols>
  <sheetData>
    <row r="1" spans="2:10">
      <c r="B1" s="159" t="s">
        <v>0</v>
      </c>
      <c r="C1" s="159"/>
    </row>
    <row r="2" spans="2:10" ht="29.25" customHeight="1">
      <c r="B2" s="25" t="s">
        <v>55</v>
      </c>
    </row>
    <row r="4" spans="2:10">
      <c r="B4" s="147" t="s">
        <v>36</v>
      </c>
      <c r="C4" s="148"/>
      <c r="D4" s="149"/>
      <c r="E4" s="147"/>
      <c r="F4" s="148"/>
      <c r="G4" s="149"/>
      <c r="H4" s="146"/>
      <c r="I4" s="146"/>
      <c r="J4" s="146"/>
    </row>
    <row r="5" spans="2:10">
      <c r="B5" s="10"/>
      <c r="C5" s="10"/>
      <c r="D5" s="10"/>
      <c r="E5" s="147" t="s">
        <v>6</v>
      </c>
      <c r="F5" s="148"/>
      <c r="G5" s="149"/>
      <c r="H5" s="150" t="s">
        <v>26</v>
      </c>
      <c r="I5" s="150"/>
      <c r="J5" s="150"/>
    </row>
    <row r="6" spans="2:10">
      <c r="B6" s="151" t="s">
        <v>14</v>
      </c>
      <c r="C6" s="152"/>
      <c r="D6" s="22" t="s">
        <v>17</v>
      </c>
      <c r="E6" s="22" t="s">
        <v>8</v>
      </c>
      <c r="F6" s="22" t="s">
        <v>18</v>
      </c>
      <c r="G6" s="22" t="s">
        <v>19</v>
      </c>
      <c r="H6" s="22" t="s">
        <v>9</v>
      </c>
      <c r="I6" s="22" t="s">
        <v>10</v>
      </c>
      <c r="J6" s="22" t="s">
        <v>11</v>
      </c>
    </row>
    <row r="7" spans="2:10">
      <c r="B7" s="157" t="s">
        <v>15</v>
      </c>
      <c r="C7" s="158"/>
      <c r="D7" s="14"/>
      <c r="E7" s="18"/>
      <c r="F7" s="18"/>
      <c r="G7" s="18"/>
      <c r="H7" s="18"/>
      <c r="I7" s="18"/>
      <c r="J7" s="18"/>
    </row>
    <row r="8" spans="2:10">
      <c r="B8" s="156" t="s">
        <v>20</v>
      </c>
      <c r="C8" s="156"/>
      <c r="D8" s="156"/>
      <c r="E8" s="156"/>
      <c r="F8" s="156"/>
      <c r="G8" s="156"/>
      <c r="H8" s="156"/>
      <c r="I8" s="156"/>
      <c r="J8" s="156"/>
    </row>
    <row r="9" spans="2:10">
      <c r="B9" s="138"/>
      <c r="C9" s="139"/>
      <c r="D9" s="14"/>
      <c r="E9" s="18"/>
      <c r="F9" s="18"/>
      <c r="G9" s="18"/>
      <c r="H9" s="18"/>
      <c r="I9" s="18"/>
      <c r="J9" s="18"/>
    </row>
    <row r="10" spans="2:10">
      <c r="B10" s="138"/>
      <c r="C10" s="139"/>
      <c r="D10" s="14"/>
      <c r="E10" s="18"/>
      <c r="F10" s="18"/>
      <c r="G10" s="18"/>
      <c r="H10" s="18"/>
      <c r="I10" s="18"/>
      <c r="J10" s="18"/>
    </row>
    <row r="11" spans="2:10">
      <c r="B11" s="138"/>
      <c r="C11" s="139"/>
      <c r="D11" s="14"/>
      <c r="E11" s="18"/>
      <c r="F11" s="18"/>
      <c r="G11" s="18"/>
      <c r="H11" s="18"/>
      <c r="I11" s="18"/>
      <c r="J11" s="18"/>
    </row>
    <row r="12" spans="2:10">
      <c r="B12" s="138"/>
      <c r="C12" s="139"/>
      <c r="D12" s="14"/>
      <c r="E12" s="18"/>
      <c r="F12" s="18"/>
      <c r="G12" s="18"/>
      <c r="H12" s="18"/>
      <c r="I12" s="18"/>
      <c r="J12" s="18"/>
    </row>
    <row r="13" spans="2:10">
      <c r="B13" s="138"/>
      <c r="C13" s="139"/>
      <c r="D13" s="14"/>
      <c r="E13" s="18"/>
      <c r="F13" s="18"/>
      <c r="G13" s="18"/>
      <c r="H13" s="18"/>
      <c r="I13" s="18"/>
      <c r="J13" s="18"/>
    </row>
    <row r="14" spans="2:10">
      <c r="B14" s="140" t="s">
        <v>23</v>
      </c>
      <c r="C14" s="140"/>
      <c r="D14" s="140"/>
      <c r="E14" s="140"/>
      <c r="F14" s="140"/>
      <c r="G14" s="140"/>
      <c r="H14" s="140"/>
      <c r="I14" s="140"/>
      <c r="J14" s="140"/>
    </row>
    <row r="15" spans="2:10">
      <c r="B15" s="138"/>
      <c r="C15" s="139"/>
      <c r="D15" s="14"/>
      <c r="E15" s="18"/>
      <c r="F15" s="18"/>
      <c r="G15" s="18"/>
      <c r="H15" s="18"/>
      <c r="I15" s="18"/>
      <c r="J15" s="18"/>
    </row>
    <row r="16" spans="2:10">
      <c r="B16" s="138"/>
      <c r="C16" s="139"/>
      <c r="D16" s="14"/>
      <c r="E16" s="18"/>
      <c r="F16" s="18"/>
      <c r="G16" s="18"/>
      <c r="H16" s="18"/>
      <c r="I16" s="18"/>
      <c r="J16" s="18"/>
    </row>
    <row r="17" spans="2:10">
      <c r="B17" s="138"/>
      <c r="C17" s="139"/>
      <c r="D17" s="14"/>
      <c r="E17" s="18"/>
      <c r="F17" s="18"/>
      <c r="G17" s="18"/>
      <c r="H17" s="18"/>
      <c r="I17" s="18"/>
      <c r="J17" s="18"/>
    </row>
    <row r="18" spans="2:10">
      <c r="B18" s="140" t="s">
        <v>22</v>
      </c>
      <c r="C18" s="140"/>
      <c r="D18" s="140"/>
      <c r="E18" s="140"/>
      <c r="F18" s="140"/>
      <c r="G18" s="140"/>
      <c r="H18" s="140"/>
      <c r="I18" s="140"/>
      <c r="J18" s="140"/>
    </row>
    <row r="19" spans="2:10">
      <c r="B19" s="138"/>
      <c r="C19" s="139"/>
      <c r="D19" s="14"/>
      <c r="E19" s="18"/>
      <c r="F19" s="18"/>
      <c r="G19" s="18"/>
      <c r="H19" s="18"/>
      <c r="I19" s="18"/>
      <c r="J19" s="18"/>
    </row>
    <row r="20" spans="2:10">
      <c r="B20" s="138"/>
      <c r="C20" s="139"/>
      <c r="D20" s="14"/>
      <c r="E20" s="18"/>
      <c r="F20" s="18"/>
      <c r="G20" s="18"/>
      <c r="H20" s="18"/>
      <c r="I20" s="18"/>
      <c r="J20" s="18"/>
    </row>
    <row r="21" spans="2:10">
      <c r="B21" s="138"/>
      <c r="C21" s="139"/>
      <c r="D21" s="14"/>
      <c r="E21" s="18"/>
      <c r="F21" s="18"/>
      <c r="G21" s="18"/>
      <c r="H21" s="18"/>
      <c r="I21" s="18"/>
      <c r="J21" s="18"/>
    </row>
    <row r="22" spans="2:10">
      <c r="B22" s="138"/>
      <c r="C22" s="139"/>
      <c r="D22" s="14"/>
      <c r="E22" s="18"/>
      <c r="F22" s="18"/>
      <c r="G22" s="18"/>
      <c r="H22" s="18"/>
      <c r="I22" s="18"/>
      <c r="J22" s="18"/>
    </row>
    <row r="23" spans="2:10">
      <c r="B23" s="138"/>
      <c r="C23" s="139"/>
      <c r="D23" s="14"/>
      <c r="E23" s="18"/>
      <c r="F23" s="18"/>
      <c r="G23" s="18"/>
      <c r="H23" s="18"/>
      <c r="I23" s="18"/>
      <c r="J23" s="18"/>
    </row>
    <row r="24" spans="2:10">
      <c r="B24" s="138"/>
      <c r="C24" s="139"/>
      <c r="D24" s="14"/>
      <c r="E24" s="18"/>
      <c r="F24" s="18"/>
      <c r="G24" s="18"/>
      <c r="H24" s="18"/>
      <c r="I24" s="18"/>
      <c r="J24" s="18"/>
    </row>
    <row r="25" spans="2:10">
      <c r="B25" s="140" t="s">
        <v>34</v>
      </c>
      <c r="C25" s="140"/>
      <c r="D25" s="140"/>
      <c r="E25" s="140"/>
      <c r="F25" s="140"/>
      <c r="G25" s="140"/>
      <c r="H25" s="140"/>
      <c r="I25" s="140"/>
      <c r="J25" s="137"/>
    </row>
    <row r="26" spans="2:10">
      <c r="B26" s="138"/>
      <c r="C26" s="139"/>
      <c r="D26" s="14"/>
      <c r="E26" s="18"/>
      <c r="F26" s="18"/>
      <c r="G26" s="18"/>
      <c r="H26" s="18"/>
      <c r="I26" s="18"/>
      <c r="J26" s="18"/>
    </row>
    <row r="27" spans="2:10">
      <c r="B27" s="138"/>
      <c r="C27" s="139"/>
      <c r="D27" s="14"/>
      <c r="E27" s="18"/>
      <c r="F27" s="18"/>
      <c r="G27" s="18"/>
      <c r="H27" s="18"/>
      <c r="I27" s="18"/>
      <c r="J27" s="18"/>
    </row>
    <row r="28" spans="2:10">
      <c r="B28" s="138"/>
      <c r="C28" s="139"/>
      <c r="D28" s="14"/>
      <c r="E28" s="18"/>
      <c r="F28" s="18"/>
      <c r="G28" s="18"/>
      <c r="H28" s="18"/>
      <c r="I28" s="18"/>
      <c r="J28" s="18"/>
    </row>
    <row r="29" spans="2:10">
      <c r="B29" s="138"/>
      <c r="C29" s="139"/>
      <c r="D29" s="14"/>
      <c r="E29" s="18"/>
      <c r="F29" s="18"/>
      <c r="G29" s="18"/>
      <c r="H29" s="18"/>
      <c r="I29" s="18"/>
      <c r="J29" s="18"/>
    </row>
    <row r="30" spans="2:10">
      <c r="B30" s="138"/>
      <c r="C30" s="139"/>
      <c r="D30" s="14"/>
      <c r="E30" s="18"/>
      <c r="F30" s="18"/>
      <c r="G30" s="18"/>
      <c r="H30" s="18"/>
      <c r="I30" s="18"/>
      <c r="J30" s="18"/>
    </row>
    <row r="31" spans="2:10">
      <c r="B31" s="138"/>
      <c r="C31" s="139"/>
      <c r="D31" s="14"/>
      <c r="E31" s="18"/>
      <c r="F31" s="18"/>
      <c r="G31" s="18"/>
      <c r="H31" s="18"/>
      <c r="I31" s="18"/>
      <c r="J31" s="18"/>
    </row>
    <row r="32" spans="2:10">
      <c r="B32" s="138"/>
      <c r="C32" s="139"/>
      <c r="D32" s="14"/>
      <c r="E32" s="18"/>
      <c r="F32" s="18"/>
      <c r="G32" s="18"/>
      <c r="H32" s="18"/>
      <c r="I32" s="18"/>
      <c r="J32" s="18"/>
    </row>
    <row r="33" spans="2:13">
      <c r="B33" s="138"/>
      <c r="C33" s="139"/>
      <c r="D33" s="14"/>
      <c r="E33" s="18"/>
      <c r="F33" s="18"/>
      <c r="G33" s="18"/>
      <c r="H33" s="18"/>
      <c r="I33" s="18"/>
      <c r="J33" s="18"/>
    </row>
    <row r="34" spans="2:13">
      <c r="B34" s="138"/>
      <c r="C34" s="139"/>
      <c r="D34" s="14"/>
      <c r="E34" s="18"/>
      <c r="F34" s="18"/>
      <c r="G34" s="18"/>
      <c r="H34" s="18"/>
      <c r="I34" s="18"/>
      <c r="J34" s="18"/>
    </row>
    <row r="35" spans="2:13">
      <c r="B35" s="3" t="s">
        <v>16</v>
      </c>
      <c r="E35" s="19"/>
      <c r="F35" s="19"/>
      <c r="G35" s="19"/>
      <c r="H35" s="19"/>
      <c r="I35" s="19"/>
      <c r="J35" s="19"/>
    </row>
    <row r="36" spans="2:13">
      <c r="B36" s="142"/>
      <c r="C36" s="143"/>
      <c r="D36" s="26"/>
      <c r="E36" s="20"/>
      <c r="F36" s="21"/>
      <c r="G36" s="21"/>
      <c r="H36" s="18"/>
      <c r="I36" s="18"/>
      <c r="J36" s="18"/>
    </row>
    <row r="37" spans="2:13">
      <c r="B37" s="142"/>
      <c r="C37" s="143"/>
      <c r="D37" s="26"/>
      <c r="E37" s="20"/>
      <c r="F37" s="21"/>
      <c r="G37" s="21"/>
      <c r="H37" s="18"/>
      <c r="I37" s="18"/>
      <c r="J37" s="18"/>
    </row>
    <row r="38" spans="2:13">
      <c r="B38" s="138"/>
      <c r="C38" s="139"/>
      <c r="D38" s="26"/>
      <c r="E38" s="20"/>
      <c r="F38" s="21"/>
      <c r="G38" s="21"/>
      <c r="H38" s="18"/>
      <c r="I38" s="18"/>
      <c r="J38" s="18"/>
    </row>
    <row r="39" spans="2:13">
      <c r="B39" s="138"/>
      <c r="C39" s="139"/>
      <c r="D39" s="26"/>
      <c r="E39" s="20"/>
      <c r="F39" s="21"/>
      <c r="G39" s="21"/>
      <c r="H39" s="18"/>
      <c r="I39" s="18"/>
      <c r="J39" s="18"/>
    </row>
    <row r="40" spans="2:13">
      <c r="B40" s="138"/>
      <c r="C40" s="139"/>
      <c r="D40" s="26"/>
      <c r="E40" s="20"/>
      <c r="F40" s="21"/>
      <c r="G40" s="21"/>
      <c r="H40" s="18"/>
      <c r="I40" s="18"/>
      <c r="J40" s="18"/>
    </row>
    <row r="41" spans="2:13">
      <c r="B41" s="138"/>
      <c r="C41" s="139"/>
      <c r="D41" s="26"/>
      <c r="E41" s="20"/>
      <c r="F41" s="21"/>
      <c r="G41" s="21"/>
      <c r="H41" s="18"/>
      <c r="I41" s="18"/>
      <c r="J41" s="18"/>
    </row>
    <row r="42" spans="2:13">
      <c r="B42" s="136" t="s">
        <v>40</v>
      </c>
      <c r="C42" s="137"/>
      <c r="D42" s="24"/>
      <c r="E42" s="24"/>
      <c r="F42" s="24"/>
      <c r="G42" s="24"/>
      <c r="H42" s="24"/>
      <c r="I42" s="24"/>
      <c r="J42" s="24"/>
      <c r="K42" s="24"/>
      <c r="L42" s="24"/>
      <c r="M42" s="24"/>
    </row>
    <row r="43" spans="2:13">
      <c r="B43" s="136" t="s">
        <v>24</v>
      </c>
      <c r="C43" s="137"/>
      <c r="D43" s="24"/>
      <c r="E43" s="24"/>
      <c r="F43" s="24"/>
      <c r="G43" s="24"/>
      <c r="H43" s="24"/>
      <c r="I43" s="24"/>
      <c r="J43" s="24"/>
      <c r="K43" s="24"/>
      <c r="L43" s="24"/>
      <c r="M43" s="24"/>
    </row>
    <row r="44" spans="2:13">
      <c r="B44" s="136" t="s">
        <v>25</v>
      </c>
      <c r="C44" s="137"/>
      <c r="D44" s="24"/>
      <c r="E44" s="24"/>
      <c r="F44" s="24"/>
      <c r="G44" s="24"/>
      <c r="H44" s="24"/>
      <c r="I44" s="24"/>
      <c r="J44" s="24"/>
      <c r="K44" s="24"/>
      <c r="L44" s="24"/>
      <c r="M44" s="24"/>
    </row>
    <row r="45" spans="2:13">
      <c r="B45" s="141" t="s">
        <v>47</v>
      </c>
      <c r="C45" s="141"/>
      <c r="D45" s="24"/>
      <c r="E45" s="24"/>
      <c r="F45" s="24"/>
      <c r="G45" s="24"/>
      <c r="H45" s="24"/>
      <c r="I45" s="24"/>
      <c r="J45" s="24"/>
      <c r="K45" s="24"/>
      <c r="L45" s="24"/>
      <c r="M45" s="24"/>
    </row>
    <row r="46" spans="2:13">
      <c r="B46" s="141" t="s">
        <v>33</v>
      </c>
      <c r="C46" s="141"/>
      <c r="D46" s="24"/>
      <c r="E46" s="24"/>
      <c r="F46" s="24"/>
      <c r="G46" s="24"/>
      <c r="H46" s="24"/>
      <c r="I46" s="24"/>
      <c r="J46" s="24"/>
      <c r="K46" s="24"/>
      <c r="L46" s="24"/>
      <c r="M46" s="24"/>
    </row>
  </sheetData>
  <mergeCells count="46">
    <mergeCell ref="B41:C41"/>
    <mergeCell ref="B4:D4"/>
    <mergeCell ref="B1:C1"/>
    <mergeCell ref="B33:C33"/>
    <mergeCell ref="B34:C34"/>
    <mergeCell ref="B36:C36"/>
    <mergeCell ref="B37:C37"/>
    <mergeCell ref="B38:C38"/>
    <mergeCell ref="B39:C39"/>
    <mergeCell ref="B27:C27"/>
    <mergeCell ref="B28:C28"/>
    <mergeCell ref="B29:C29"/>
    <mergeCell ref="B30:C30"/>
    <mergeCell ref="B31:C31"/>
    <mergeCell ref="B32:C32"/>
    <mergeCell ref="B22:C22"/>
    <mergeCell ref="B23:C23"/>
    <mergeCell ref="B24:C24"/>
    <mergeCell ref="B25:J25"/>
    <mergeCell ref="B40:C40"/>
    <mergeCell ref="B17:C17"/>
    <mergeCell ref="B18:J18"/>
    <mergeCell ref="B19:C19"/>
    <mergeCell ref="B20:C20"/>
    <mergeCell ref="B21:C21"/>
    <mergeCell ref="E4:G4"/>
    <mergeCell ref="H4:J4"/>
    <mergeCell ref="E5:G5"/>
    <mergeCell ref="H5:J5"/>
    <mergeCell ref="B6:C6"/>
    <mergeCell ref="B46:C46"/>
    <mergeCell ref="B7:C7"/>
    <mergeCell ref="B42:C42"/>
    <mergeCell ref="B43:C43"/>
    <mergeCell ref="B44:C44"/>
    <mergeCell ref="B45:C45"/>
    <mergeCell ref="B13:C13"/>
    <mergeCell ref="B14:J14"/>
    <mergeCell ref="B15:C15"/>
    <mergeCell ref="B16:C16"/>
    <mergeCell ref="B8:J8"/>
    <mergeCell ref="B9:C9"/>
    <mergeCell ref="B10:C10"/>
    <mergeCell ref="B11:C11"/>
    <mergeCell ref="B12:C12"/>
    <mergeCell ref="B26:C2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F348C-1FA3-4136-A0D2-F1EAAA7C4957}">
  <sheetPr>
    <tabColor theme="3" tint="0.39997558519241921"/>
  </sheetPr>
  <dimension ref="A1:Q758"/>
  <sheetViews>
    <sheetView topLeftCell="E1" zoomScale="90" zoomScaleNormal="90" workbookViewId="0">
      <pane ySplit="15" topLeftCell="A520" activePane="bottomLeft" state="frozen"/>
      <selection pane="bottomLeft" activeCell="M547" sqref="M547"/>
    </sheetView>
  </sheetViews>
  <sheetFormatPr defaultRowHeight="15"/>
  <cols>
    <col min="1" max="1" width="4.5703125" customWidth="1"/>
    <col min="2" max="2" width="3.5703125" style="3" customWidth="1"/>
    <col min="3" max="3" width="44" customWidth="1"/>
    <col min="4" max="4" width="17.5703125" customWidth="1"/>
    <col min="5" max="13" width="20.7109375" customWidth="1"/>
  </cols>
  <sheetData>
    <row r="1" spans="1:17" ht="21.75" customHeight="1">
      <c r="A1" s="27" t="s">
        <v>0</v>
      </c>
    </row>
    <row r="2" spans="1:17" ht="22.5" customHeight="1">
      <c r="C2" s="25" t="s">
        <v>53</v>
      </c>
    </row>
    <row r="4" spans="1:17">
      <c r="C4" s="4" t="s">
        <v>1</v>
      </c>
      <c r="D4" s="5" t="s">
        <v>54</v>
      </c>
    </row>
    <row r="6" spans="1:17">
      <c r="C6" s="4" t="s">
        <v>2</v>
      </c>
      <c r="D6" s="5" t="s">
        <v>54</v>
      </c>
    </row>
    <row r="7" spans="1:17" ht="15.75">
      <c r="C7" s="4" t="s">
        <v>5</v>
      </c>
      <c r="D7" s="16" t="s">
        <v>1036</v>
      </c>
      <c r="E7" s="111" t="s">
        <v>1602</v>
      </c>
    </row>
    <row r="8" spans="1:17" ht="15" customHeight="1">
      <c r="C8" s="4" t="s">
        <v>37</v>
      </c>
      <c r="D8" s="5" t="s">
        <v>1036</v>
      </c>
    </row>
    <row r="9" spans="1:17">
      <c r="C9" s="4" t="s">
        <v>38</v>
      </c>
      <c r="D9" s="5" t="s">
        <v>1036</v>
      </c>
    </row>
    <row r="10" spans="1:17" s="10" customFormat="1">
      <c r="B10" s="9"/>
      <c r="F10" s="147" t="s">
        <v>3</v>
      </c>
      <c r="G10" s="148"/>
      <c r="H10" s="149"/>
      <c r="I10" s="58"/>
      <c r="J10" s="146" t="s">
        <v>4</v>
      </c>
      <c r="K10" s="146"/>
      <c r="L10" s="146"/>
      <c r="M10" s="105" t="s">
        <v>1037</v>
      </c>
      <c r="N10" s="105"/>
      <c r="O10" s="105"/>
      <c r="P10" s="105"/>
      <c r="Q10" s="105"/>
    </row>
    <row r="11" spans="1:17" s="10" customFormat="1">
      <c r="B11" s="9"/>
      <c r="F11" s="147" t="s">
        <v>6</v>
      </c>
      <c r="G11" s="148"/>
      <c r="H11" s="149"/>
      <c r="I11" s="106"/>
      <c r="J11" s="150" t="s">
        <v>26</v>
      </c>
      <c r="K11" s="150"/>
      <c r="L11" s="150"/>
      <c r="M11" s="107" t="s">
        <v>1038</v>
      </c>
      <c r="N11" s="105"/>
      <c r="O11" s="105"/>
      <c r="P11" s="105"/>
      <c r="Q11" s="105"/>
    </row>
    <row r="12" spans="1:17" s="13" customFormat="1">
      <c r="B12" s="11"/>
      <c r="C12" s="151" t="s">
        <v>14</v>
      </c>
      <c r="D12" s="152"/>
      <c r="E12" s="28" t="s">
        <v>17</v>
      </c>
      <c r="F12" s="28" t="s">
        <v>8</v>
      </c>
      <c r="G12" s="28" t="s">
        <v>18</v>
      </c>
      <c r="H12" s="28" t="s">
        <v>19</v>
      </c>
      <c r="I12" s="28" t="s">
        <v>1039</v>
      </c>
      <c r="J12" s="28" t="s">
        <v>9</v>
      </c>
      <c r="K12" s="28" t="s">
        <v>10</v>
      </c>
      <c r="L12" s="28" t="s">
        <v>11</v>
      </c>
      <c r="M12" s="28" t="s">
        <v>1040</v>
      </c>
      <c r="N12" s="105" t="s">
        <v>1041</v>
      </c>
      <c r="O12" s="105" t="s">
        <v>1042</v>
      </c>
      <c r="P12" s="105" t="s">
        <v>1043</v>
      </c>
      <c r="Q12" s="105" t="s">
        <v>1044</v>
      </c>
    </row>
    <row r="13" spans="1:17" ht="15" customHeight="1">
      <c r="C13" s="108" t="s">
        <v>1045</v>
      </c>
      <c r="D13" s="74"/>
      <c r="E13" s="110" t="s">
        <v>1046</v>
      </c>
      <c r="F13" s="18">
        <v>699000</v>
      </c>
      <c r="G13" s="65">
        <v>0.22389999999999999</v>
      </c>
      <c r="H13" s="18">
        <v>542471</v>
      </c>
      <c r="I13" s="18">
        <v>19800</v>
      </c>
      <c r="J13" s="18">
        <v>28600.080000000002</v>
      </c>
      <c r="K13" s="18">
        <v>23524.81</v>
      </c>
      <c r="L13" s="18">
        <v>20517.169999999998</v>
      </c>
      <c r="M13" s="18">
        <v>3386</v>
      </c>
      <c r="N13" s="57">
        <v>4.5999999999999999E-3</v>
      </c>
      <c r="O13" s="57">
        <v>1.6999999999999999E-3</v>
      </c>
      <c r="P13" s="57">
        <v>4.5999999999999999E-3</v>
      </c>
      <c r="Q13" s="57">
        <v>1.6999999999999999E-3</v>
      </c>
    </row>
    <row r="14" spans="1:17">
      <c r="C14" s="108" t="s">
        <v>1047</v>
      </c>
      <c r="D14" s="74"/>
      <c r="E14" s="110" t="s">
        <v>1048</v>
      </c>
      <c r="F14" s="18">
        <v>824000</v>
      </c>
      <c r="G14" s="65">
        <v>0.187</v>
      </c>
      <c r="H14" s="18">
        <v>669872</v>
      </c>
      <c r="I14" s="18">
        <v>19800</v>
      </c>
      <c r="J14" s="18">
        <v>33244.839999999997</v>
      </c>
      <c r="K14" s="18">
        <v>27286.97</v>
      </c>
      <c r="L14" s="18">
        <v>23756.29</v>
      </c>
      <c r="M14" s="18">
        <v>3646</v>
      </c>
      <c r="N14" s="57">
        <v>4.5999999999999999E-3</v>
      </c>
      <c r="O14" s="57">
        <v>1.6999999999999999E-3</v>
      </c>
      <c r="P14" s="57">
        <v>4.5999999999999999E-3</v>
      </c>
      <c r="Q14" s="57">
        <v>1.6999999999999999E-3</v>
      </c>
    </row>
    <row r="15" spans="1:17">
      <c r="C15" s="109" t="s">
        <v>1049</v>
      </c>
      <c r="D15" s="74"/>
      <c r="E15" s="18" t="s">
        <v>1050</v>
      </c>
      <c r="F15" s="18">
        <v>34000</v>
      </c>
      <c r="G15" s="65">
        <v>0.22389999999999999</v>
      </c>
      <c r="H15" s="18">
        <v>34000</v>
      </c>
      <c r="I15" s="18" t="s">
        <v>311</v>
      </c>
      <c r="J15" s="18">
        <v>1317.65</v>
      </c>
      <c r="K15" s="18">
        <v>1077.5899999999999</v>
      </c>
      <c r="L15" s="18">
        <v>935.32</v>
      </c>
      <c r="M15" s="18">
        <v>125</v>
      </c>
      <c r="N15" s="57"/>
      <c r="O15" s="57"/>
      <c r="P15" s="57"/>
      <c r="Q15" s="57"/>
    </row>
    <row r="16" spans="1:17">
      <c r="C16" s="109" t="s">
        <v>1049</v>
      </c>
      <c r="D16" s="74"/>
      <c r="E16" s="18" t="s">
        <v>1051</v>
      </c>
      <c r="F16" s="18">
        <v>34000</v>
      </c>
      <c r="G16" s="65">
        <v>0.187</v>
      </c>
      <c r="H16" s="18">
        <v>34000</v>
      </c>
      <c r="I16" s="18" t="s">
        <v>311</v>
      </c>
      <c r="J16" s="18">
        <v>1317.65</v>
      </c>
      <c r="K16" s="18">
        <v>1077.5899999999999</v>
      </c>
      <c r="L16" s="18">
        <v>935.32</v>
      </c>
      <c r="M16" s="18">
        <v>125</v>
      </c>
      <c r="N16" s="57"/>
      <c r="O16" s="57"/>
      <c r="P16" s="57"/>
      <c r="Q16" s="57"/>
    </row>
    <row r="17" spans="3:17">
      <c r="C17" s="109" t="s">
        <v>1049</v>
      </c>
      <c r="D17" s="74"/>
      <c r="E17" s="18" t="s">
        <v>1052</v>
      </c>
      <c r="F17" s="18">
        <v>34000</v>
      </c>
      <c r="G17" s="65">
        <v>0</v>
      </c>
      <c r="H17" s="18">
        <v>34000</v>
      </c>
      <c r="I17" s="18" t="s">
        <v>311</v>
      </c>
      <c r="J17" s="18">
        <v>1317.65</v>
      </c>
      <c r="K17" s="18">
        <v>1077.5899999999999</v>
      </c>
      <c r="L17" s="18">
        <v>935.32</v>
      </c>
      <c r="M17" s="18">
        <v>125</v>
      </c>
      <c r="N17" s="57"/>
      <c r="O17" s="57"/>
      <c r="P17" s="57"/>
      <c r="Q17" s="57"/>
    </row>
    <row r="18" spans="3:17">
      <c r="C18" s="109" t="s">
        <v>501</v>
      </c>
      <c r="D18" s="74"/>
      <c r="E18" s="18" t="s">
        <v>1053</v>
      </c>
      <c r="F18" s="18">
        <v>37000</v>
      </c>
      <c r="G18" s="65">
        <v>0</v>
      </c>
      <c r="H18" s="18">
        <v>37000</v>
      </c>
      <c r="I18" s="18" t="s">
        <v>311</v>
      </c>
      <c r="J18" s="18">
        <v>1422.89</v>
      </c>
      <c r="K18" s="18">
        <v>1161.6400000000001</v>
      </c>
      <c r="L18" s="18">
        <v>1006.82</v>
      </c>
      <c r="M18" s="18">
        <v>125</v>
      </c>
      <c r="N18" s="57"/>
      <c r="O18" s="57"/>
      <c r="P18" s="57"/>
      <c r="Q18" s="57"/>
    </row>
    <row r="19" spans="3:17">
      <c r="C19" s="109" t="s">
        <v>1054</v>
      </c>
      <c r="D19" s="74"/>
      <c r="E19" s="18" t="s">
        <v>1055</v>
      </c>
      <c r="F19" s="18">
        <v>999</v>
      </c>
      <c r="G19" s="65">
        <v>0</v>
      </c>
      <c r="H19" s="18">
        <v>999</v>
      </c>
      <c r="I19" s="18" t="s">
        <v>311</v>
      </c>
      <c r="J19" s="18">
        <v>35.04</v>
      </c>
      <c r="K19" s="18">
        <v>27.99</v>
      </c>
      <c r="L19" s="18">
        <v>23.81</v>
      </c>
      <c r="M19" s="18">
        <v>0</v>
      </c>
      <c r="N19" s="57"/>
      <c r="O19" s="57"/>
      <c r="P19" s="57"/>
      <c r="Q19" s="57"/>
    </row>
    <row r="20" spans="3:17">
      <c r="C20" s="109" t="s">
        <v>1056</v>
      </c>
      <c r="D20" s="74"/>
      <c r="E20" s="18" t="s">
        <v>1057</v>
      </c>
      <c r="F20" s="18">
        <v>6600</v>
      </c>
      <c r="G20" s="65">
        <v>0</v>
      </c>
      <c r="H20" s="18">
        <v>6600</v>
      </c>
      <c r="I20" s="18" t="s">
        <v>311</v>
      </c>
      <c r="J20" s="18">
        <v>231.51</v>
      </c>
      <c r="K20" s="18">
        <v>184.91</v>
      </c>
      <c r="L20" s="18">
        <v>157.30000000000001</v>
      </c>
      <c r="M20" s="18">
        <v>0</v>
      </c>
      <c r="N20" s="57"/>
      <c r="O20" s="57"/>
      <c r="P20" s="57"/>
      <c r="Q20" s="57"/>
    </row>
    <row r="21" spans="3:17">
      <c r="C21" s="109" t="s">
        <v>1058</v>
      </c>
      <c r="D21" s="74"/>
      <c r="E21" s="18" t="s">
        <v>1059</v>
      </c>
      <c r="F21" s="18">
        <v>3495</v>
      </c>
      <c r="G21" s="65">
        <v>0</v>
      </c>
      <c r="H21" s="18">
        <v>3495</v>
      </c>
      <c r="I21" s="18" t="s">
        <v>311</v>
      </c>
      <c r="J21" s="18">
        <v>172.6</v>
      </c>
      <c r="K21" s="18">
        <v>147.91999999999999</v>
      </c>
      <c r="L21" s="18">
        <v>133.30000000000001</v>
      </c>
      <c r="M21" s="18">
        <v>50</v>
      </c>
      <c r="N21" s="57"/>
      <c r="O21" s="57"/>
      <c r="P21" s="57"/>
      <c r="Q21" s="57"/>
    </row>
    <row r="22" spans="3:17">
      <c r="C22" s="109" t="s">
        <v>1060</v>
      </c>
      <c r="D22" s="74"/>
      <c r="E22" s="18" t="s">
        <v>1061</v>
      </c>
      <c r="F22" s="18">
        <v>1000</v>
      </c>
      <c r="G22" s="65">
        <v>0</v>
      </c>
      <c r="H22" s="18">
        <v>1000</v>
      </c>
      <c r="I22" s="18" t="s">
        <v>311</v>
      </c>
      <c r="J22" s="18">
        <v>35.08</v>
      </c>
      <c r="K22" s="18">
        <v>28.02</v>
      </c>
      <c r="L22" s="18">
        <v>23.83</v>
      </c>
      <c r="M22" s="18">
        <v>0</v>
      </c>
      <c r="N22" s="57"/>
      <c r="O22" s="57"/>
      <c r="P22" s="57"/>
      <c r="Q22" s="57"/>
    </row>
    <row r="23" spans="3:17">
      <c r="C23" s="109" t="s">
        <v>1062</v>
      </c>
      <c r="D23" s="74"/>
      <c r="E23" s="18" t="s">
        <v>1063</v>
      </c>
      <c r="F23" s="18">
        <v>75000</v>
      </c>
      <c r="G23" s="65">
        <v>0</v>
      </c>
      <c r="H23" s="18">
        <v>75000</v>
      </c>
      <c r="I23" s="18" t="s">
        <v>311</v>
      </c>
      <c r="J23" s="18">
        <v>2630.85</v>
      </c>
      <c r="K23" s="18">
        <v>2101.3000000000002</v>
      </c>
      <c r="L23" s="18">
        <v>1787.48</v>
      </c>
      <c r="M23" s="18">
        <v>0</v>
      </c>
      <c r="N23" s="57"/>
      <c r="O23" s="57"/>
      <c r="P23" s="57"/>
      <c r="Q23" s="57"/>
    </row>
    <row r="24" spans="3:17">
      <c r="C24" s="109" t="s">
        <v>1064</v>
      </c>
      <c r="D24" s="74"/>
      <c r="E24" s="18" t="s">
        <v>1065</v>
      </c>
      <c r="F24" s="18">
        <v>20000</v>
      </c>
      <c r="G24" s="65">
        <v>0</v>
      </c>
      <c r="H24" s="18">
        <v>14039</v>
      </c>
      <c r="I24" s="18" t="s">
        <v>311</v>
      </c>
      <c r="J24" s="18">
        <v>951.56</v>
      </c>
      <c r="K24" s="18">
        <v>810.35</v>
      </c>
      <c r="L24" s="18">
        <v>726.66</v>
      </c>
      <c r="M24" s="18">
        <v>250</v>
      </c>
      <c r="N24" s="57"/>
      <c r="O24" s="57"/>
      <c r="P24" s="57"/>
      <c r="Q24" s="57"/>
    </row>
    <row r="25" spans="3:17">
      <c r="C25" s="109" t="s">
        <v>1066</v>
      </c>
      <c r="D25" s="74"/>
      <c r="E25" s="18" t="s">
        <v>1067</v>
      </c>
      <c r="F25" s="18">
        <v>20000</v>
      </c>
      <c r="G25" s="65">
        <v>0</v>
      </c>
      <c r="H25" s="18">
        <v>14039</v>
      </c>
      <c r="I25" s="18" t="s">
        <v>311</v>
      </c>
      <c r="J25" s="18">
        <v>951.56</v>
      </c>
      <c r="K25" s="18">
        <v>810.35</v>
      </c>
      <c r="L25" s="18">
        <v>726.66</v>
      </c>
      <c r="M25" s="18">
        <v>250</v>
      </c>
      <c r="N25" s="57"/>
      <c r="O25" s="57"/>
      <c r="P25" s="57"/>
      <c r="Q25" s="57"/>
    </row>
    <row r="26" spans="3:17">
      <c r="C26" s="109" t="s">
        <v>1068</v>
      </c>
      <c r="D26" s="74"/>
      <c r="E26" s="18" t="s">
        <v>1069</v>
      </c>
      <c r="F26" s="18">
        <v>3450</v>
      </c>
      <c r="G26" s="65">
        <v>0.29809999999999998</v>
      </c>
      <c r="H26" s="18">
        <v>3450</v>
      </c>
      <c r="I26" s="18" t="s">
        <v>311</v>
      </c>
      <c r="J26" s="18">
        <v>121.02</v>
      </c>
      <c r="K26" s="18">
        <v>96.66</v>
      </c>
      <c r="L26" s="18">
        <v>82.22</v>
      </c>
      <c r="M26" s="18">
        <v>0</v>
      </c>
      <c r="N26" s="57"/>
      <c r="O26" s="57"/>
      <c r="P26" s="57"/>
      <c r="Q26" s="57"/>
    </row>
    <row r="27" spans="3:17">
      <c r="C27" s="109" t="s">
        <v>1070</v>
      </c>
      <c r="D27" s="74"/>
      <c r="E27" s="18" t="s">
        <v>1071</v>
      </c>
      <c r="F27" s="18">
        <v>3450</v>
      </c>
      <c r="G27" s="65">
        <v>0.29809999999999998</v>
      </c>
      <c r="H27" s="18">
        <v>3450</v>
      </c>
      <c r="I27" s="18" t="s">
        <v>311</v>
      </c>
      <c r="J27" s="18">
        <v>121.02</v>
      </c>
      <c r="K27" s="18">
        <v>96.66</v>
      </c>
      <c r="L27" s="18">
        <v>82.22</v>
      </c>
      <c r="M27" s="18">
        <v>0</v>
      </c>
      <c r="N27" s="57"/>
      <c r="O27" s="57"/>
      <c r="P27" s="57"/>
      <c r="Q27" s="57"/>
    </row>
    <row r="28" spans="3:17">
      <c r="C28" s="109" t="s">
        <v>1072</v>
      </c>
      <c r="D28" s="74"/>
      <c r="E28" s="18" t="s">
        <v>1073</v>
      </c>
      <c r="F28" s="18">
        <v>10000</v>
      </c>
      <c r="G28" s="65">
        <v>0.495</v>
      </c>
      <c r="H28" s="18">
        <v>5050</v>
      </c>
      <c r="I28" s="18" t="s">
        <v>311</v>
      </c>
      <c r="J28" s="18">
        <v>462.78</v>
      </c>
      <c r="K28" s="18">
        <v>392.17</v>
      </c>
      <c r="L28" s="18">
        <v>350.33</v>
      </c>
      <c r="M28" s="18">
        <v>112</v>
      </c>
      <c r="N28" s="57"/>
      <c r="O28" s="57"/>
      <c r="P28" s="57"/>
      <c r="Q28" s="57"/>
    </row>
    <row r="29" spans="3:17">
      <c r="C29" s="109" t="s">
        <v>1074</v>
      </c>
      <c r="D29" s="74"/>
      <c r="E29" s="18" t="s">
        <v>1075</v>
      </c>
      <c r="F29" s="18">
        <v>800</v>
      </c>
      <c r="G29" s="65">
        <v>0.495</v>
      </c>
      <c r="H29" s="18">
        <v>404</v>
      </c>
      <c r="I29" s="18" t="s">
        <v>311</v>
      </c>
      <c r="J29" s="18">
        <v>28.06</v>
      </c>
      <c r="K29" s="18">
        <v>22.41</v>
      </c>
      <c r="L29" s="18">
        <v>19.07</v>
      </c>
      <c r="M29" s="18">
        <v>0</v>
      </c>
      <c r="N29" s="57"/>
      <c r="O29" s="57"/>
      <c r="P29" s="57"/>
      <c r="Q29" s="57"/>
    </row>
    <row r="30" spans="3:17">
      <c r="C30" s="108" t="s">
        <v>1076</v>
      </c>
      <c r="D30" s="74"/>
      <c r="E30" s="110" t="s">
        <v>1077</v>
      </c>
      <c r="F30" s="18">
        <v>53000</v>
      </c>
      <c r="G30" s="65">
        <v>0</v>
      </c>
      <c r="H30" s="18">
        <v>53000</v>
      </c>
      <c r="I30" s="18">
        <v>6000</v>
      </c>
      <c r="J30" s="18">
        <v>2069.6</v>
      </c>
      <c r="K30" s="18">
        <v>1653.02</v>
      </c>
      <c r="L30" s="18">
        <v>1406.15</v>
      </c>
      <c r="M30" s="18">
        <v>0</v>
      </c>
      <c r="N30" s="57"/>
      <c r="O30" s="57"/>
      <c r="P30" s="57"/>
      <c r="Q30" s="57"/>
    </row>
    <row r="31" spans="3:17">
      <c r="C31" s="109" t="s">
        <v>1078</v>
      </c>
      <c r="D31" s="74"/>
      <c r="E31" s="18" t="s">
        <v>1079</v>
      </c>
      <c r="F31" s="18">
        <v>200</v>
      </c>
      <c r="G31" s="65">
        <v>0</v>
      </c>
      <c r="H31" s="18">
        <v>200</v>
      </c>
      <c r="I31" s="18" t="s">
        <v>311</v>
      </c>
      <c r="J31" s="18">
        <v>7.02</v>
      </c>
      <c r="K31" s="18">
        <v>5.6</v>
      </c>
      <c r="L31" s="18">
        <v>4.7699999999999996</v>
      </c>
      <c r="M31" s="18">
        <v>0</v>
      </c>
      <c r="N31" s="57"/>
      <c r="O31" s="57"/>
      <c r="P31" s="57"/>
      <c r="Q31" s="57"/>
    </row>
    <row r="32" spans="3:17">
      <c r="C32" s="109" t="s">
        <v>1080</v>
      </c>
      <c r="D32" s="74"/>
      <c r="E32" s="18" t="s">
        <v>1081</v>
      </c>
      <c r="F32" s="18">
        <v>20000</v>
      </c>
      <c r="G32" s="65">
        <v>0</v>
      </c>
      <c r="H32" s="18">
        <v>20000</v>
      </c>
      <c r="I32" s="18" t="s">
        <v>311</v>
      </c>
      <c r="J32" s="18">
        <v>949.56</v>
      </c>
      <c r="K32" s="18">
        <v>808.35</v>
      </c>
      <c r="L32" s="18">
        <v>724.66</v>
      </c>
      <c r="M32" s="18">
        <v>248</v>
      </c>
      <c r="N32" s="57"/>
      <c r="O32" s="57"/>
      <c r="P32" s="57"/>
      <c r="Q32" s="57"/>
    </row>
    <row r="33" spans="3:17">
      <c r="C33" s="109" t="s">
        <v>1082</v>
      </c>
      <c r="D33" s="74"/>
      <c r="E33" s="18" t="s">
        <v>1083</v>
      </c>
      <c r="F33" s="18">
        <v>1500</v>
      </c>
      <c r="G33" s="65">
        <v>0</v>
      </c>
      <c r="H33" s="18">
        <v>1500</v>
      </c>
      <c r="I33" s="18" t="s">
        <v>311</v>
      </c>
      <c r="J33" s="18">
        <v>52.62</v>
      </c>
      <c r="K33" s="18">
        <v>42.03</v>
      </c>
      <c r="L33" s="18">
        <v>35.75</v>
      </c>
      <c r="M33" s="18">
        <v>0</v>
      </c>
      <c r="N33" s="57"/>
      <c r="O33" s="57"/>
      <c r="P33" s="57"/>
      <c r="Q33" s="57"/>
    </row>
    <row r="34" spans="3:17">
      <c r="C34" s="109" t="s">
        <v>1084</v>
      </c>
      <c r="D34" s="74"/>
      <c r="E34" s="18" t="s">
        <v>1085</v>
      </c>
      <c r="F34" s="18">
        <v>1250</v>
      </c>
      <c r="G34" s="65">
        <v>0</v>
      </c>
      <c r="H34" s="18">
        <v>1250</v>
      </c>
      <c r="I34" s="18" t="s">
        <v>311</v>
      </c>
      <c r="J34" s="18">
        <v>43.85</v>
      </c>
      <c r="K34" s="18">
        <v>35.020000000000003</v>
      </c>
      <c r="L34" s="18">
        <v>29.79</v>
      </c>
      <c r="M34" s="18">
        <v>0</v>
      </c>
      <c r="N34" s="57"/>
      <c r="O34" s="57"/>
      <c r="P34" s="57"/>
      <c r="Q34" s="57"/>
    </row>
    <row r="35" spans="3:17">
      <c r="C35" s="109" t="s">
        <v>1086</v>
      </c>
      <c r="D35" s="74"/>
      <c r="E35" s="18" t="s">
        <v>1087</v>
      </c>
      <c r="F35" s="18">
        <v>4000</v>
      </c>
      <c r="G35" s="65">
        <v>0</v>
      </c>
      <c r="H35" s="18">
        <v>4000</v>
      </c>
      <c r="I35" s="18" t="s">
        <v>311</v>
      </c>
      <c r="J35" s="18">
        <v>140.31</v>
      </c>
      <c r="K35" s="18">
        <v>112.07</v>
      </c>
      <c r="L35" s="18">
        <v>95.33</v>
      </c>
      <c r="M35" s="18">
        <v>0</v>
      </c>
      <c r="N35" s="57"/>
      <c r="O35" s="57"/>
      <c r="P35" s="57"/>
      <c r="Q35" s="57"/>
    </row>
    <row r="36" spans="3:17">
      <c r="C36" s="108" t="s">
        <v>1088</v>
      </c>
      <c r="D36" s="74"/>
      <c r="E36" s="110" t="s">
        <v>1089</v>
      </c>
      <c r="F36" s="18">
        <v>2500</v>
      </c>
      <c r="G36" s="65">
        <v>0.19400000000000001</v>
      </c>
      <c r="H36" s="18">
        <v>2015</v>
      </c>
      <c r="I36" s="18">
        <f>4940+525</f>
        <v>5465</v>
      </c>
      <c r="J36" s="18">
        <v>323.39999999999998</v>
      </c>
      <c r="K36" s="18">
        <v>267.16000000000003</v>
      </c>
      <c r="L36" s="18">
        <v>233.83</v>
      </c>
      <c r="M36" s="18">
        <v>44</v>
      </c>
      <c r="N36" s="57"/>
      <c r="O36" s="57"/>
      <c r="P36" s="57"/>
      <c r="Q36" s="57"/>
    </row>
    <row r="37" spans="3:17" ht="15" customHeight="1">
      <c r="C37" s="109" t="s">
        <v>1090</v>
      </c>
      <c r="D37" s="74"/>
      <c r="E37" s="18" t="s">
        <v>1091</v>
      </c>
      <c r="F37" s="18">
        <v>8750</v>
      </c>
      <c r="G37" s="65">
        <v>0.19259999999999999</v>
      </c>
      <c r="H37" s="18">
        <v>7065</v>
      </c>
      <c r="I37" s="18" t="s">
        <v>311</v>
      </c>
      <c r="J37" s="18">
        <v>465.93</v>
      </c>
      <c r="K37" s="18">
        <v>404.15</v>
      </c>
      <c r="L37" s="18">
        <v>367.54</v>
      </c>
      <c r="M37" s="18">
        <v>159</v>
      </c>
      <c r="N37" s="57"/>
      <c r="O37" s="57"/>
      <c r="P37" s="57"/>
      <c r="Q37" s="57"/>
    </row>
    <row r="38" spans="3:17" ht="15" customHeight="1">
      <c r="C38" s="109" t="s">
        <v>1092</v>
      </c>
      <c r="D38" s="74"/>
      <c r="E38" s="18" t="s">
        <v>1093</v>
      </c>
      <c r="F38" s="18">
        <v>5000</v>
      </c>
      <c r="G38" s="65">
        <v>0.193</v>
      </c>
      <c r="H38" s="18">
        <v>4035</v>
      </c>
      <c r="I38" s="18" t="s">
        <v>311</v>
      </c>
      <c r="J38" s="18">
        <v>266.39</v>
      </c>
      <c r="K38" s="18">
        <v>231.09</v>
      </c>
      <c r="L38" s="18">
        <v>210.17</v>
      </c>
      <c r="M38" s="18">
        <v>91</v>
      </c>
      <c r="N38" s="57"/>
      <c r="O38" s="57"/>
      <c r="P38" s="57"/>
      <c r="Q38" s="57"/>
    </row>
    <row r="39" spans="3:17" ht="15" customHeight="1">
      <c r="C39" s="109" t="s">
        <v>1094</v>
      </c>
      <c r="D39" s="74"/>
      <c r="E39" s="18" t="s">
        <v>1095</v>
      </c>
      <c r="F39" s="18">
        <v>1250</v>
      </c>
      <c r="G39" s="65">
        <v>0.19600000000000001</v>
      </c>
      <c r="H39" s="18">
        <v>1005</v>
      </c>
      <c r="I39" s="18" t="s">
        <v>311</v>
      </c>
      <c r="J39" s="18">
        <v>43.85</v>
      </c>
      <c r="K39" s="18">
        <v>35.020000000000003</v>
      </c>
      <c r="L39" s="18">
        <v>29.79</v>
      </c>
      <c r="M39" s="18">
        <v>0</v>
      </c>
      <c r="N39" s="57"/>
      <c r="O39" s="57"/>
      <c r="P39" s="57"/>
      <c r="Q39" s="57"/>
    </row>
    <row r="40" spans="3:17" ht="15" customHeight="1">
      <c r="C40" s="109" t="s">
        <v>1096</v>
      </c>
      <c r="D40" s="74"/>
      <c r="E40" s="18" t="s">
        <v>1097</v>
      </c>
      <c r="F40" s="18">
        <v>8750</v>
      </c>
      <c r="G40" s="65">
        <v>0.19259999999999999</v>
      </c>
      <c r="H40" s="18">
        <v>7065</v>
      </c>
      <c r="I40" s="18" t="s">
        <v>311</v>
      </c>
      <c r="J40" s="18">
        <v>468.93</v>
      </c>
      <c r="K40" s="18">
        <v>407.15</v>
      </c>
      <c r="L40" s="18">
        <v>370.54</v>
      </c>
      <c r="M40" s="18">
        <v>162</v>
      </c>
      <c r="N40" s="57"/>
      <c r="O40" s="57"/>
      <c r="P40" s="57"/>
      <c r="Q40" s="57"/>
    </row>
    <row r="41" spans="3:17" ht="15" customHeight="1">
      <c r="C41" s="109" t="s">
        <v>1098</v>
      </c>
      <c r="D41" s="74"/>
      <c r="E41" s="18" t="s">
        <v>1099</v>
      </c>
      <c r="F41" s="18">
        <v>5000</v>
      </c>
      <c r="G41" s="65">
        <v>0.193</v>
      </c>
      <c r="H41" s="18">
        <v>4035</v>
      </c>
      <c r="I41" s="18" t="s">
        <v>311</v>
      </c>
      <c r="J41" s="18">
        <v>268.39</v>
      </c>
      <c r="K41" s="18">
        <v>233.09</v>
      </c>
      <c r="L41" s="18">
        <v>212.17</v>
      </c>
      <c r="M41" s="18">
        <v>93</v>
      </c>
      <c r="N41" s="57"/>
      <c r="O41" s="57"/>
      <c r="P41" s="57"/>
      <c r="Q41" s="57"/>
    </row>
    <row r="42" spans="3:17" ht="15" customHeight="1">
      <c r="C42" s="108" t="s">
        <v>1100</v>
      </c>
      <c r="D42" s="74"/>
      <c r="E42" s="110" t="s">
        <v>1101</v>
      </c>
      <c r="F42" s="18">
        <v>13000</v>
      </c>
      <c r="G42" s="65">
        <v>0.1454</v>
      </c>
      <c r="H42" s="18">
        <v>11110</v>
      </c>
      <c r="I42" s="18" t="s">
        <v>311</v>
      </c>
      <c r="J42" s="18">
        <v>723.01</v>
      </c>
      <c r="K42" s="18">
        <v>631.22</v>
      </c>
      <c r="L42" s="18">
        <v>576.83000000000004</v>
      </c>
      <c r="M42" s="18">
        <v>267</v>
      </c>
      <c r="N42" s="57"/>
      <c r="O42" s="57"/>
      <c r="P42" s="57"/>
      <c r="Q42" s="57"/>
    </row>
    <row r="43" spans="3:17" ht="15" customHeight="1">
      <c r="C43" s="108" t="s">
        <v>1102</v>
      </c>
      <c r="D43" s="74"/>
      <c r="E43" s="110" t="s">
        <v>1103</v>
      </c>
      <c r="F43" s="18">
        <v>1500</v>
      </c>
      <c r="G43" s="65">
        <v>0.76400000000000001</v>
      </c>
      <c r="H43" s="18">
        <v>354</v>
      </c>
      <c r="I43" s="18">
        <f>165+420</f>
        <v>585</v>
      </c>
      <c r="J43" s="18">
        <v>111.14</v>
      </c>
      <c r="K43" s="18">
        <v>96.42</v>
      </c>
      <c r="L43" s="18">
        <v>87.69</v>
      </c>
      <c r="M43" s="18">
        <v>38</v>
      </c>
      <c r="N43" s="57"/>
      <c r="O43" s="57"/>
      <c r="P43" s="57"/>
      <c r="Q43" s="57"/>
    </row>
    <row r="44" spans="3:17" ht="15" customHeight="1">
      <c r="C44" s="108" t="s">
        <v>1104</v>
      </c>
      <c r="D44" s="74"/>
      <c r="E44" s="110" t="s">
        <v>1105</v>
      </c>
      <c r="F44" s="18">
        <v>18000</v>
      </c>
      <c r="G44" s="65">
        <v>0.495</v>
      </c>
      <c r="H44" s="18">
        <v>9090</v>
      </c>
      <c r="I44" s="18">
        <f>2605+3140</f>
        <v>5745</v>
      </c>
      <c r="J44" s="18">
        <v>1043.93</v>
      </c>
      <c r="K44" s="18">
        <v>876.27</v>
      </c>
      <c r="L44" s="18">
        <v>776.91</v>
      </c>
      <c r="M44" s="18">
        <v>211</v>
      </c>
      <c r="N44" s="57"/>
      <c r="O44" s="57"/>
      <c r="P44" s="57"/>
      <c r="Q44" s="57"/>
    </row>
    <row r="45" spans="3:17" ht="15" customHeight="1">
      <c r="C45" s="109" t="s">
        <v>1106</v>
      </c>
      <c r="D45" s="74"/>
      <c r="E45" s="18" t="s">
        <v>1107</v>
      </c>
      <c r="F45" s="18">
        <v>3400</v>
      </c>
      <c r="G45" s="65">
        <v>0</v>
      </c>
      <c r="H45" s="18">
        <v>3400</v>
      </c>
      <c r="I45" s="18" t="s">
        <v>311</v>
      </c>
      <c r="J45" s="18">
        <v>119.27</v>
      </c>
      <c r="K45" s="18">
        <v>95.26</v>
      </c>
      <c r="L45" s="18">
        <v>81.03</v>
      </c>
      <c r="M45" s="18">
        <v>0</v>
      </c>
      <c r="N45" s="57"/>
      <c r="O45" s="57"/>
      <c r="P45" s="57"/>
      <c r="Q45" s="57"/>
    </row>
    <row r="46" spans="3:17" ht="15" customHeight="1">
      <c r="C46" s="109" t="s">
        <v>1108</v>
      </c>
      <c r="D46" s="74"/>
      <c r="E46" s="18" t="s">
        <v>1109</v>
      </c>
      <c r="F46" s="18">
        <v>5000</v>
      </c>
      <c r="G46" s="65">
        <v>0.495</v>
      </c>
      <c r="H46" s="18">
        <v>2525</v>
      </c>
      <c r="I46" s="18" t="s">
        <v>311</v>
      </c>
      <c r="J46" s="18">
        <v>175.39</v>
      </c>
      <c r="K46" s="18">
        <v>140.09</v>
      </c>
      <c r="L46" s="18">
        <v>119.17</v>
      </c>
      <c r="M46" s="18">
        <v>0</v>
      </c>
      <c r="N46" s="57"/>
      <c r="O46" s="57"/>
      <c r="P46" s="57"/>
      <c r="Q46" s="57"/>
    </row>
    <row r="47" spans="3:17" ht="15" customHeight="1">
      <c r="C47" s="109" t="s">
        <v>1110</v>
      </c>
      <c r="D47" s="74"/>
      <c r="E47" s="18" t="s">
        <v>1111</v>
      </c>
      <c r="F47" s="18">
        <v>110</v>
      </c>
      <c r="G47" s="65">
        <v>0</v>
      </c>
      <c r="H47" s="18">
        <v>110</v>
      </c>
      <c r="I47" s="18" t="s">
        <v>311</v>
      </c>
      <c r="J47" s="18">
        <v>3.86</v>
      </c>
      <c r="K47" s="18">
        <v>3.08</v>
      </c>
      <c r="L47" s="18">
        <v>2.62</v>
      </c>
      <c r="M47" s="18">
        <v>0</v>
      </c>
      <c r="N47" s="57"/>
      <c r="O47" s="57"/>
      <c r="P47" s="57"/>
      <c r="Q47" s="57"/>
    </row>
    <row r="48" spans="3:17" ht="15" customHeight="1">
      <c r="C48" s="109" t="s">
        <v>1112</v>
      </c>
      <c r="D48" s="74"/>
      <c r="E48" s="18" t="s">
        <v>1113</v>
      </c>
      <c r="F48" s="18">
        <v>1500</v>
      </c>
      <c r="G48" s="65">
        <v>0</v>
      </c>
      <c r="H48" s="18">
        <v>1500</v>
      </c>
      <c r="I48" s="18" t="s">
        <v>311</v>
      </c>
      <c r="J48" s="18">
        <v>52.62</v>
      </c>
      <c r="K48" s="18">
        <v>42.03</v>
      </c>
      <c r="L48" s="18">
        <v>35.75</v>
      </c>
      <c r="M48" s="18">
        <v>0</v>
      </c>
      <c r="N48" s="57"/>
      <c r="O48" s="57"/>
      <c r="P48" s="57"/>
      <c r="Q48" s="57"/>
    </row>
    <row r="49" spans="3:17" ht="15" customHeight="1">
      <c r="C49" s="109" t="s">
        <v>1114</v>
      </c>
      <c r="D49" s="74"/>
      <c r="E49" s="18" t="s">
        <v>1115</v>
      </c>
      <c r="F49" s="18">
        <v>825</v>
      </c>
      <c r="G49" s="65">
        <v>0</v>
      </c>
      <c r="H49" s="18">
        <v>825</v>
      </c>
      <c r="I49" s="18" t="s">
        <v>311</v>
      </c>
      <c r="J49" s="18">
        <v>28.94</v>
      </c>
      <c r="K49" s="18">
        <v>23.11</v>
      </c>
      <c r="L49" s="18">
        <v>19.66</v>
      </c>
      <c r="M49" s="18">
        <v>0</v>
      </c>
      <c r="N49" s="57"/>
      <c r="O49" s="57"/>
      <c r="P49" s="57"/>
      <c r="Q49" s="57"/>
    </row>
    <row r="50" spans="3:17" ht="15" customHeight="1">
      <c r="C50" s="109" t="s">
        <v>1116</v>
      </c>
      <c r="D50" s="74"/>
      <c r="E50" s="18" t="s">
        <v>1117</v>
      </c>
      <c r="F50" s="18">
        <v>100</v>
      </c>
      <c r="G50" s="65">
        <v>0</v>
      </c>
      <c r="H50" s="18">
        <v>100</v>
      </c>
      <c r="I50" s="18" t="s">
        <v>311</v>
      </c>
      <c r="J50" s="18">
        <v>3.51</v>
      </c>
      <c r="K50" s="18">
        <v>2.8</v>
      </c>
      <c r="L50" s="18">
        <v>2.38</v>
      </c>
      <c r="M50" s="18">
        <v>0</v>
      </c>
      <c r="N50" s="57"/>
      <c r="O50" s="57"/>
      <c r="P50" s="57"/>
      <c r="Q50" s="57"/>
    </row>
    <row r="51" spans="3:17" ht="15" customHeight="1">
      <c r="C51" s="109" t="s">
        <v>1118</v>
      </c>
      <c r="D51" s="74"/>
      <c r="E51" s="18" t="s">
        <v>1119</v>
      </c>
      <c r="F51" s="18">
        <v>5000</v>
      </c>
      <c r="G51" s="65">
        <v>0.495</v>
      </c>
      <c r="H51" s="18">
        <v>2525</v>
      </c>
      <c r="I51" s="18" t="s">
        <v>311</v>
      </c>
      <c r="J51" s="18">
        <v>175.39</v>
      </c>
      <c r="K51" s="18">
        <v>140.09</v>
      </c>
      <c r="L51" s="18">
        <v>119.17</v>
      </c>
      <c r="M51" s="18">
        <v>0</v>
      </c>
      <c r="N51" s="57"/>
      <c r="O51" s="57"/>
      <c r="P51" s="57"/>
      <c r="Q51" s="57"/>
    </row>
    <row r="52" spans="3:17" ht="15" customHeight="1">
      <c r="C52" s="109" t="s">
        <v>1120</v>
      </c>
      <c r="D52" s="74"/>
      <c r="E52" s="18" t="s">
        <v>1121</v>
      </c>
      <c r="F52" s="18">
        <v>40000</v>
      </c>
      <c r="G52" s="65">
        <v>1</v>
      </c>
      <c r="H52" s="18">
        <v>0</v>
      </c>
      <c r="I52" s="18" t="s">
        <v>311</v>
      </c>
      <c r="J52" s="18">
        <v>1403.12</v>
      </c>
      <c r="K52" s="18">
        <v>1120.69</v>
      </c>
      <c r="L52" s="18">
        <v>953.32</v>
      </c>
      <c r="M52" s="18">
        <v>0</v>
      </c>
      <c r="N52" s="57"/>
      <c r="O52" s="57"/>
      <c r="P52" s="57"/>
      <c r="Q52" s="57"/>
    </row>
    <row r="53" spans="3:17">
      <c r="C53" s="27" t="s">
        <v>1122</v>
      </c>
      <c r="D53" s="74"/>
      <c r="E53" s="18" t="s">
        <v>1123</v>
      </c>
      <c r="F53" s="18">
        <v>1500</v>
      </c>
      <c r="G53" s="65">
        <v>0.32669999999999999</v>
      </c>
      <c r="H53" s="18">
        <v>1010</v>
      </c>
      <c r="I53" s="18">
        <f>165+420</f>
        <v>585</v>
      </c>
      <c r="J53" s="18">
        <v>111.14</v>
      </c>
      <c r="K53" s="18">
        <v>96.42</v>
      </c>
      <c r="L53" s="18">
        <v>87.69</v>
      </c>
      <c r="M53" s="18">
        <v>38</v>
      </c>
      <c r="N53" s="57"/>
      <c r="O53" s="57"/>
      <c r="P53" s="57"/>
      <c r="Q53" s="57"/>
    </row>
    <row r="54" spans="3:17">
      <c r="C54" s="27" t="s">
        <v>1124</v>
      </c>
      <c r="D54" s="74"/>
      <c r="E54" s="18" t="s">
        <v>1125</v>
      </c>
      <c r="F54" s="18">
        <v>24000</v>
      </c>
      <c r="G54" s="65">
        <v>4.0500000000000001E-2</v>
      </c>
      <c r="H54" s="18">
        <v>23028</v>
      </c>
      <c r="I54" s="18">
        <f>7000+500</f>
        <v>7500</v>
      </c>
      <c r="J54" s="18">
        <v>1600.96</v>
      </c>
      <c r="K54" s="18">
        <v>1378.54</v>
      </c>
      <c r="L54" s="18">
        <v>1246.74</v>
      </c>
      <c r="M54" s="18">
        <v>496</v>
      </c>
      <c r="N54" s="57"/>
      <c r="O54" s="57"/>
      <c r="P54" s="57"/>
      <c r="Q54" s="57"/>
    </row>
    <row r="55" spans="3:17">
      <c r="C55" s="27" t="s">
        <v>1126</v>
      </c>
      <c r="D55" s="74"/>
      <c r="E55" s="18" t="s">
        <v>1127</v>
      </c>
      <c r="F55" s="18">
        <v>54000</v>
      </c>
      <c r="G55" s="65">
        <v>4.0500000000000001E-2</v>
      </c>
      <c r="H55" s="18">
        <v>51813</v>
      </c>
      <c r="I55" s="18">
        <v>7500</v>
      </c>
      <c r="J55" s="18">
        <v>3273.3</v>
      </c>
      <c r="K55" s="18">
        <v>2839.06</v>
      </c>
      <c r="L55" s="18">
        <v>2581.73</v>
      </c>
      <c r="M55" s="18">
        <v>1116</v>
      </c>
      <c r="N55" s="57"/>
      <c r="O55" s="57"/>
      <c r="P55" s="57"/>
      <c r="Q55" s="57"/>
    </row>
    <row r="56" spans="3:17">
      <c r="C56" t="s">
        <v>1128</v>
      </c>
      <c r="D56" s="74"/>
      <c r="E56" s="18" t="s">
        <v>1129</v>
      </c>
      <c r="F56" s="18">
        <v>40000</v>
      </c>
      <c r="G56" s="65">
        <v>4.0500000000000001E-2</v>
      </c>
      <c r="H56" s="18">
        <v>38380</v>
      </c>
      <c r="I56" s="18" t="s">
        <v>311</v>
      </c>
      <c r="J56" s="18">
        <v>1506.12</v>
      </c>
      <c r="K56" s="18">
        <v>1223.69</v>
      </c>
      <c r="L56" s="18">
        <v>1056.32</v>
      </c>
      <c r="M56" s="18">
        <v>103</v>
      </c>
      <c r="N56" s="57"/>
      <c r="O56" s="57"/>
      <c r="P56" s="57"/>
      <c r="Q56" s="57"/>
    </row>
    <row r="57" spans="3:17">
      <c r="C57" t="s">
        <v>1130</v>
      </c>
      <c r="D57" s="74"/>
      <c r="E57" s="18" t="s">
        <v>1131</v>
      </c>
      <c r="F57" s="18">
        <v>15000</v>
      </c>
      <c r="G57" s="65">
        <v>4.0500000000000001E-2</v>
      </c>
      <c r="H57" s="18">
        <v>14393</v>
      </c>
      <c r="I57" s="18" t="s">
        <v>311</v>
      </c>
      <c r="J57" s="18">
        <v>836.17</v>
      </c>
      <c r="K57" s="18">
        <v>730.26</v>
      </c>
      <c r="L57" s="18">
        <v>667.5</v>
      </c>
      <c r="M57" s="18">
        <v>310</v>
      </c>
      <c r="N57" s="57"/>
      <c r="O57" s="57"/>
      <c r="P57" s="57"/>
      <c r="Q57" s="57"/>
    </row>
    <row r="58" spans="3:17">
      <c r="C58" t="s">
        <v>1132</v>
      </c>
      <c r="D58" s="74"/>
      <c r="E58" s="18" t="s">
        <v>1133</v>
      </c>
      <c r="F58" s="18">
        <v>15000</v>
      </c>
      <c r="G58" s="65">
        <v>4.0500000000000001E-2</v>
      </c>
      <c r="H58" s="18">
        <v>14393</v>
      </c>
      <c r="I58" s="18" t="s">
        <v>311</v>
      </c>
      <c r="J58" s="18">
        <v>836.17</v>
      </c>
      <c r="K58" s="18">
        <v>730.26</v>
      </c>
      <c r="L58" s="18">
        <v>667.5</v>
      </c>
      <c r="M58" s="18">
        <v>310</v>
      </c>
      <c r="N58" s="57"/>
      <c r="O58" s="57"/>
      <c r="P58" s="57"/>
      <c r="Q58" s="57"/>
    </row>
    <row r="59" spans="3:17">
      <c r="C59" t="s">
        <v>1134</v>
      </c>
      <c r="D59" s="74"/>
      <c r="E59" s="18" t="s">
        <v>1135</v>
      </c>
      <c r="F59" s="18">
        <v>11000</v>
      </c>
      <c r="G59" s="65">
        <v>4.0500000000000001E-2</v>
      </c>
      <c r="H59" s="18">
        <v>10555</v>
      </c>
      <c r="I59" s="18" t="s">
        <v>311</v>
      </c>
      <c r="J59" s="18">
        <v>612.86</v>
      </c>
      <c r="K59" s="18">
        <v>535.19000000000005</v>
      </c>
      <c r="L59" s="18">
        <v>489.16</v>
      </c>
      <c r="M59" s="18">
        <v>227</v>
      </c>
      <c r="N59" s="57"/>
      <c r="O59" s="57"/>
      <c r="P59" s="57"/>
      <c r="Q59" s="57"/>
    </row>
    <row r="60" spans="3:17">
      <c r="C60" t="s">
        <v>1136</v>
      </c>
      <c r="D60" s="74"/>
      <c r="E60" s="18" t="s">
        <v>1137</v>
      </c>
      <c r="F60" s="18">
        <v>1000</v>
      </c>
      <c r="G60" s="65">
        <v>0.04</v>
      </c>
      <c r="H60" s="18">
        <v>960</v>
      </c>
      <c r="I60" s="18" t="s">
        <v>311</v>
      </c>
      <c r="J60" s="18">
        <v>57.08</v>
      </c>
      <c r="K60" s="18">
        <v>50.02</v>
      </c>
      <c r="L60" s="18">
        <v>45.83</v>
      </c>
      <c r="M60" s="18">
        <v>22</v>
      </c>
      <c r="N60" s="57"/>
      <c r="O60" s="57"/>
      <c r="P60" s="57"/>
      <c r="Q60" s="57"/>
    </row>
    <row r="61" spans="3:17">
      <c r="C61" t="s">
        <v>1138</v>
      </c>
      <c r="D61" s="74"/>
      <c r="E61" s="18" t="s">
        <v>1139</v>
      </c>
      <c r="F61" s="18">
        <v>30000</v>
      </c>
      <c r="G61" s="65">
        <v>4.0500000000000001E-2</v>
      </c>
      <c r="H61" s="18">
        <v>28785</v>
      </c>
      <c r="I61" s="18" t="s">
        <v>311</v>
      </c>
      <c r="J61" s="18">
        <v>1052.3399999999999</v>
      </c>
      <c r="K61" s="18">
        <v>840.52</v>
      </c>
      <c r="L61" s="18">
        <v>714.99</v>
      </c>
      <c r="M61" s="18">
        <v>0</v>
      </c>
      <c r="N61" s="57"/>
      <c r="O61" s="57"/>
      <c r="P61" s="57"/>
      <c r="Q61" s="57"/>
    </row>
    <row r="62" spans="3:17">
      <c r="C62" t="s">
        <v>1140</v>
      </c>
      <c r="D62" s="74"/>
      <c r="E62" s="18" t="s">
        <v>1141</v>
      </c>
      <c r="F62" s="18">
        <v>8000</v>
      </c>
      <c r="G62" s="65">
        <v>4.0500000000000001E-2</v>
      </c>
      <c r="H62" s="18">
        <v>7676</v>
      </c>
      <c r="I62" s="18" t="s">
        <v>311</v>
      </c>
      <c r="J62" s="18">
        <v>445.62</v>
      </c>
      <c r="K62" s="18">
        <v>389.14</v>
      </c>
      <c r="L62" s="18">
        <v>355.66</v>
      </c>
      <c r="M62" s="18">
        <v>165</v>
      </c>
      <c r="N62" s="57"/>
      <c r="O62" s="57"/>
      <c r="P62" s="57"/>
      <c r="Q62" s="57"/>
    </row>
    <row r="63" spans="3:17">
      <c r="C63" t="s">
        <v>1142</v>
      </c>
      <c r="D63" s="74"/>
      <c r="E63" s="18" t="s">
        <v>1143</v>
      </c>
      <c r="F63" s="18">
        <v>2000</v>
      </c>
      <c r="G63" s="65">
        <v>0</v>
      </c>
      <c r="H63" s="18">
        <v>2000</v>
      </c>
      <c r="I63" s="18" t="s">
        <v>311</v>
      </c>
      <c r="J63" s="18">
        <v>111.16</v>
      </c>
      <c r="K63" s="18">
        <v>97.03</v>
      </c>
      <c r="L63" s="18">
        <v>88.67</v>
      </c>
      <c r="M63" s="18">
        <v>41</v>
      </c>
      <c r="N63" s="57"/>
      <c r="O63" s="57"/>
      <c r="P63" s="57"/>
      <c r="Q63" s="57"/>
    </row>
    <row r="64" spans="3:17">
      <c r="C64" t="s">
        <v>1144</v>
      </c>
      <c r="D64" s="74"/>
      <c r="E64" s="18" t="s">
        <v>1145</v>
      </c>
      <c r="F64" s="18">
        <v>2000</v>
      </c>
      <c r="G64" s="65">
        <v>4.0500000000000001E-2</v>
      </c>
      <c r="H64" s="18">
        <v>1919</v>
      </c>
      <c r="I64" s="18" t="s">
        <v>311</v>
      </c>
      <c r="J64" s="18">
        <v>111.16</v>
      </c>
      <c r="K64" s="18">
        <v>97.03</v>
      </c>
      <c r="L64" s="18">
        <v>88.67</v>
      </c>
      <c r="M64" s="18">
        <v>41</v>
      </c>
      <c r="N64" s="57"/>
      <c r="O64" s="57"/>
      <c r="P64" s="57"/>
      <c r="Q64" s="57"/>
    </row>
    <row r="65" spans="3:17">
      <c r="C65" t="s">
        <v>1146</v>
      </c>
      <c r="D65" s="74"/>
      <c r="E65" s="18" t="s">
        <v>1147</v>
      </c>
      <c r="F65" s="18">
        <v>4000</v>
      </c>
      <c r="G65" s="65">
        <v>4.0500000000000001E-2</v>
      </c>
      <c r="H65" s="18">
        <v>3838</v>
      </c>
      <c r="I65" s="18" t="s">
        <v>311</v>
      </c>
      <c r="J65" s="18">
        <v>224.31</v>
      </c>
      <c r="K65" s="18">
        <v>196.07</v>
      </c>
      <c r="L65" s="18">
        <v>179.33</v>
      </c>
      <c r="M65" s="18">
        <v>84</v>
      </c>
      <c r="N65" s="57"/>
      <c r="O65" s="57"/>
      <c r="P65" s="57"/>
      <c r="Q65" s="57"/>
    </row>
    <row r="66" spans="3:17">
      <c r="C66" t="s">
        <v>1148</v>
      </c>
      <c r="D66" s="74"/>
      <c r="E66" s="18" t="s">
        <v>1149</v>
      </c>
      <c r="F66" s="18">
        <v>4000</v>
      </c>
      <c r="G66" s="65">
        <v>4.0500000000000001E-2</v>
      </c>
      <c r="H66" s="18">
        <v>3838</v>
      </c>
      <c r="I66" s="18" t="s">
        <v>311</v>
      </c>
      <c r="J66" s="18">
        <v>224.31</v>
      </c>
      <c r="K66" s="18">
        <v>196.07</v>
      </c>
      <c r="L66" s="18">
        <v>179.33</v>
      </c>
      <c r="M66" s="18">
        <v>84</v>
      </c>
      <c r="N66" s="57"/>
      <c r="O66" s="57"/>
      <c r="P66" s="57"/>
      <c r="Q66" s="57"/>
    </row>
    <row r="67" spans="3:17">
      <c r="C67" t="s">
        <v>1150</v>
      </c>
      <c r="D67" s="74"/>
      <c r="E67" s="18" t="s">
        <v>1151</v>
      </c>
      <c r="F67" s="18">
        <v>11500</v>
      </c>
      <c r="G67" s="65">
        <v>4.0500000000000001E-2</v>
      </c>
      <c r="H67" s="18">
        <v>11034</v>
      </c>
      <c r="I67" s="18" t="s">
        <v>311</v>
      </c>
      <c r="J67" s="18">
        <v>642.4</v>
      </c>
      <c r="K67" s="18">
        <v>561.20000000000005</v>
      </c>
      <c r="L67" s="18">
        <v>513.08000000000004</v>
      </c>
      <c r="M67" s="18">
        <v>239</v>
      </c>
      <c r="N67" s="57"/>
      <c r="O67" s="57"/>
      <c r="P67" s="57"/>
      <c r="Q67" s="57"/>
    </row>
    <row r="68" spans="3:17">
      <c r="C68" t="s">
        <v>1152</v>
      </c>
      <c r="D68" s="74"/>
      <c r="E68" s="18" t="s">
        <v>1153</v>
      </c>
      <c r="F68" s="18">
        <v>30000</v>
      </c>
      <c r="G68" s="65">
        <v>0</v>
      </c>
      <c r="H68" s="18">
        <v>30000</v>
      </c>
      <c r="I68" s="18" t="s">
        <v>311</v>
      </c>
      <c r="J68" s="18">
        <v>1672.34</v>
      </c>
      <c r="K68" s="18">
        <v>1460.52</v>
      </c>
      <c r="L68" s="18">
        <v>1334.99</v>
      </c>
      <c r="M68" s="18">
        <v>620</v>
      </c>
      <c r="N68" s="57"/>
      <c r="O68" s="57"/>
      <c r="P68" s="57"/>
      <c r="Q68" s="57"/>
    </row>
    <row r="69" spans="3:17">
      <c r="C69" t="s">
        <v>1154</v>
      </c>
      <c r="D69" s="74"/>
      <c r="E69" s="18" t="s">
        <v>1155</v>
      </c>
      <c r="F69" s="18">
        <v>5000</v>
      </c>
      <c r="G69" s="65">
        <v>4.0399999999999998E-2</v>
      </c>
      <c r="H69" s="18">
        <v>4798</v>
      </c>
      <c r="I69" s="18" t="s">
        <v>311</v>
      </c>
      <c r="J69" s="18">
        <v>278.39</v>
      </c>
      <c r="K69" s="18">
        <v>243.09</v>
      </c>
      <c r="L69" s="18">
        <v>222.17</v>
      </c>
      <c r="M69" s="18">
        <v>103</v>
      </c>
      <c r="N69" s="57"/>
      <c r="O69" s="57"/>
      <c r="P69" s="57"/>
      <c r="Q69" s="57"/>
    </row>
    <row r="70" spans="3:17">
      <c r="C70" s="27" t="s">
        <v>1156</v>
      </c>
      <c r="D70" s="74"/>
      <c r="E70" s="110" t="s">
        <v>1157</v>
      </c>
      <c r="F70" s="18">
        <v>32000</v>
      </c>
      <c r="G70" s="65">
        <v>4.0500000000000001E-2</v>
      </c>
      <c r="H70" s="18">
        <v>30704</v>
      </c>
      <c r="I70" s="18">
        <v>10500</v>
      </c>
      <c r="J70" s="18">
        <v>2151.8200000000002</v>
      </c>
      <c r="K70" s="18">
        <v>1851.73</v>
      </c>
      <c r="L70" s="18">
        <v>1673.9</v>
      </c>
      <c r="M70" s="18">
        <v>661</v>
      </c>
      <c r="N70" s="57"/>
      <c r="O70" s="57"/>
      <c r="P70" s="57"/>
      <c r="Q70" s="57"/>
    </row>
    <row r="71" spans="3:17">
      <c r="C71" t="s">
        <v>1128</v>
      </c>
      <c r="D71" s="74"/>
      <c r="E71" s="18" t="s">
        <v>1129</v>
      </c>
      <c r="F71" s="18">
        <v>40000</v>
      </c>
      <c r="G71" s="65">
        <v>4.0500000000000001E-2</v>
      </c>
      <c r="H71" s="18">
        <v>38380</v>
      </c>
      <c r="I71" s="18" t="s">
        <v>311</v>
      </c>
      <c r="J71" s="18">
        <v>1506.12</v>
      </c>
      <c r="K71" s="18">
        <v>1223.69</v>
      </c>
      <c r="L71" s="18">
        <v>1056.32</v>
      </c>
      <c r="M71" s="18">
        <v>103</v>
      </c>
      <c r="N71" s="57"/>
      <c r="O71" s="57"/>
      <c r="P71" s="57"/>
      <c r="Q71" s="57"/>
    </row>
    <row r="72" spans="3:17">
      <c r="C72" t="s">
        <v>1130</v>
      </c>
      <c r="D72" s="74"/>
      <c r="E72" s="18" t="s">
        <v>1131</v>
      </c>
      <c r="F72" s="18">
        <v>15000</v>
      </c>
      <c r="G72" s="65">
        <v>4.0500000000000001E-2</v>
      </c>
      <c r="H72" s="18">
        <v>14393</v>
      </c>
      <c r="I72" s="18" t="s">
        <v>311</v>
      </c>
      <c r="J72" s="18">
        <v>836.17</v>
      </c>
      <c r="K72" s="18">
        <v>730.26</v>
      </c>
      <c r="L72" s="18">
        <v>667.5</v>
      </c>
      <c r="M72" s="18">
        <v>310</v>
      </c>
      <c r="N72" s="57"/>
      <c r="O72" s="57"/>
      <c r="P72" s="57"/>
      <c r="Q72" s="57"/>
    </row>
    <row r="73" spans="3:17">
      <c r="C73" t="s">
        <v>1132</v>
      </c>
      <c r="D73" s="74"/>
      <c r="E73" s="18" t="s">
        <v>1133</v>
      </c>
      <c r="F73" s="18">
        <v>15000</v>
      </c>
      <c r="G73" s="65">
        <v>4.0500000000000001E-2</v>
      </c>
      <c r="H73" s="18">
        <v>14393</v>
      </c>
      <c r="I73" s="18" t="s">
        <v>311</v>
      </c>
      <c r="J73" s="18">
        <v>836.17</v>
      </c>
      <c r="K73" s="18">
        <v>730.26</v>
      </c>
      <c r="L73" s="18">
        <v>667.5</v>
      </c>
      <c r="M73" s="18">
        <v>310</v>
      </c>
      <c r="N73" s="57"/>
      <c r="O73" s="57"/>
      <c r="P73" s="57"/>
      <c r="Q73" s="57"/>
    </row>
    <row r="74" spans="3:17">
      <c r="C74" t="s">
        <v>1134</v>
      </c>
      <c r="D74" s="74"/>
      <c r="E74" s="18" t="s">
        <v>1135</v>
      </c>
      <c r="F74" s="18">
        <v>11000</v>
      </c>
      <c r="G74" s="65">
        <v>4.0500000000000001E-2</v>
      </c>
      <c r="H74" s="18">
        <v>10555</v>
      </c>
      <c r="I74" s="18" t="s">
        <v>311</v>
      </c>
      <c r="J74" s="18">
        <v>612.86</v>
      </c>
      <c r="K74" s="18">
        <v>535.19000000000005</v>
      </c>
      <c r="L74" s="18">
        <v>489.16</v>
      </c>
      <c r="M74" s="18">
        <v>227</v>
      </c>
      <c r="N74" s="57"/>
      <c r="O74" s="57"/>
      <c r="P74" s="57"/>
      <c r="Q74" s="57"/>
    </row>
    <row r="75" spans="3:17">
      <c r="C75" t="s">
        <v>1136</v>
      </c>
      <c r="D75" s="74"/>
      <c r="E75" s="18" t="s">
        <v>1137</v>
      </c>
      <c r="F75" s="18">
        <v>1000</v>
      </c>
      <c r="G75" s="65">
        <v>0.04</v>
      </c>
      <c r="H75" s="18">
        <v>960</v>
      </c>
      <c r="I75" s="18" t="s">
        <v>311</v>
      </c>
      <c r="J75" s="18">
        <v>57.08</v>
      </c>
      <c r="K75" s="18">
        <v>50.02</v>
      </c>
      <c r="L75" s="18">
        <v>45.83</v>
      </c>
      <c r="M75" s="18">
        <v>22</v>
      </c>
      <c r="N75" s="57"/>
      <c r="O75" s="57"/>
      <c r="P75" s="57"/>
      <c r="Q75" s="57"/>
    </row>
    <row r="76" spans="3:17">
      <c r="C76" t="s">
        <v>1158</v>
      </c>
      <c r="D76" s="74"/>
      <c r="E76" s="18" t="s">
        <v>1159</v>
      </c>
      <c r="F76" s="18">
        <v>4000</v>
      </c>
      <c r="G76" s="65">
        <v>4.0500000000000001E-2</v>
      </c>
      <c r="H76" s="18">
        <v>3838</v>
      </c>
      <c r="I76" s="18" t="s">
        <v>311</v>
      </c>
      <c r="J76" s="18">
        <v>224.31</v>
      </c>
      <c r="K76" s="18">
        <v>196.07</v>
      </c>
      <c r="L76" s="18">
        <v>179.33</v>
      </c>
      <c r="M76" s="18">
        <v>84</v>
      </c>
      <c r="N76" s="57"/>
      <c r="O76" s="57"/>
      <c r="P76" s="57"/>
      <c r="Q76" s="57"/>
    </row>
    <row r="77" spans="3:17">
      <c r="C77" t="s">
        <v>1160</v>
      </c>
      <c r="D77" s="74"/>
      <c r="E77" s="18" t="s">
        <v>1161</v>
      </c>
      <c r="F77" s="18">
        <v>9000</v>
      </c>
      <c r="G77" s="65">
        <v>4.0399999999999998E-2</v>
      </c>
      <c r="H77" s="18">
        <v>8636</v>
      </c>
      <c r="I77" s="18" t="s">
        <v>311</v>
      </c>
      <c r="J77" s="18">
        <v>501.7</v>
      </c>
      <c r="K77" s="18">
        <v>438.16</v>
      </c>
      <c r="L77" s="18">
        <v>400.5</v>
      </c>
      <c r="M77" s="18">
        <v>186</v>
      </c>
      <c r="N77" s="57"/>
      <c r="O77" s="57"/>
      <c r="P77" s="57"/>
      <c r="Q77" s="57"/>
    </row>
    <row r="78" spans="3:17">
      <c r="C78" t="s">
        <v>1162</v>
      </c>
      <c r="D78" s="74"/>
      <c r="E78" s="18" t="s">
        <v>1163</v>
      </c>
      <c r="F78" s="18">
        <v>1500</v>
      </c>
      <c r="G78" s="65">
        <v>4.07E-2</v>
      </c>
      <c r="H78" s="18">
        <v>1439</v>
      </c>
      <c r="I78" s="18" t="s">
        <v>311</v>
      </c>
      <c r="J78" s="18">
        <v>238.62</v>
      </c>
      <c r="K78" s="18">
        <v>228.03</v>
      </c>
      <c r="L78" s="18">
        <v>221.75</v>
      </c>
      <c r="M78" s="18">
        <v>186</v>
      </c>
      <c r="N78" s="57"/>
      <c r="O78" s="57"/>
      <c r="P78" s="57"/>
      <c r="Q78" s="57"/>
    </row>
    <row r="79" spans="3:17">
      <c r="C79" t="s">
        <v>1138</v>
      </c>
      <c r="D79" s="74"/>
      <c r="E79" s="18" t="s">
        <v>1139</v>
      </c>
      <c r="F79" s="18">
        <v>30000</v>
      </c>
      <c r="G79" s="65">
        <v>4.0500000000000001E-2</v>
      </c>
      <c r="H79" s="18">
        <v>28785</v>
      </c>
      <c r="I79" s="18" t="s">
        <v>311</v>
      </c>
      <c r="J79" s="18">
        <v>1362.34</v>
      </c>
      <c r="K79" s="18">
        <v>1150.52</v>
      </c>
      <c r="L79" s="18">
        <v>1024.99</v>
      </c>
      <c r="M79" s="18">
        <v>310</v>
      </c>
      <c r="N79" s="57"/>
      <c r="O79" s="57"/>
      <c r="P79" s="57"/>
      <c r="Q79" s="57"/>
    </row>
    <row r="80" spans="3:17">
      <c r="C80" t="s">
        <v>1164</v>
      </c>
      <c r="D80" s="74"/>
      <c r="E80" s="18" t="s">
        <v>1165</v>
      </c>
      <c r="F80" s="18">
        <v>0</v>
      </c>
      <c r="G80" s="65">
        <v>0</v>
      </c>
      <c r="H80" s="18">
        <v>0</v>
      </c>
      <c r="I80" s="18" t="s">
        <v>311</v>
      </c>
      <c r="J80" s="18">
        <v>0</v>
      </c>
      <c r="K80" s="18">
        <v>0</v>
      </c>
      <c r="L80" s="18">
        <v>0</v>
      </c>
      <c r="M80" s="18">
        <v>0</v>
      </c>
      <c r="N80" s="57"/>
      <c r="O80" s="57"/>
      <c r="P80" s="57"/>
      <c r="Q80" s="57"/>
    </row>
    <row r="81" spans="3:17">
      <c r="C81" t="s">
        <v>1140</v>
      </c>
      <c r="D81" s="74"/>
      <c r="E81" s="18" t="s">
        <v>1141</v>
      </c>
      <c r="F81" s="18">
        <v>8000</v>
      </c>
      <c r="G81" s="65">
        <v>4.0500000000000001E-2</v>
      </c>
      <c r="H81" s="18">
        <v>7676</v>
      </c>
      <c r="I81" s="18" t="s">
        <v>311</v>
      </c>
      <c r="J81" s="18">
        <v>445.62</v>
      </c>
      <c r="K81" s="18">
        <v>389.14</v>
      </c>
      <c r="L81" s="18">
        <v>355.66</v>
      </c>
      <c r="M81" s="18">
        <v>165</v>
      </c>
      <c r="N81" s="57"/>
      <c r="O81" s="57"/>
      <c r="P81" s="57"/>
      <c r="Q81" s="57"/>
    </row>
    <row r="82" spans="3:17">
      <c r="C82" t="s">
        <v>1142</v>
      </c>
      <c r="D82" s="74"/>
      <c r="E82" s="18" t="s">
        <v>1143</v>
      </c>
      <c r="F82" s="18">
        <v>2000</v>
      </c>
      <c r="G82" s="65">
        <v>0</v>
      </c>
      <c r="H82" s="18">
        <v>2000</v>
      </c>
      <c r="I82" s="18" t="s">
        <v>311</v>
      </c>
      <c r="J82" s="18">
        <v>111.16</v>
      </c>
      <c r="K82" s="18">
        <v>97.03</v>
      </c>
      <c r="L82" s="18">
        <v>88.67</v>
      </c>
      <c r="M82" s="18">
        <v>41</v>
      </c>
      <c r="N82" s="57"/>
      <c r="O82" s="57"/>
      <c r="P82" s="57"/>
      <c r="Q82" s="57"/>
    </row>
    <row r="83" spans="3:17">
      <c r="C83" t="s">
        <v>1144</v>
      </c>
      <c r="D83" s="74"/>
      <c r="E83" s="18" t="s">
        <v>1145</v>
      </c>
      <c r="F83" s="18">
        <v>2000</v>
      </c>
      <c r="G83" s="65">
        <v>4.0500000000000001E-2</v>
      </c>
      <c r="H83" s="18">
        <v>1919</v>
      </c>
      <c r="I83" s="18" t="s">
        <v>311</v>
      </c>
      <c r="J83" s="18">
        <v>111.16</v>
      </c>
      <c r="K83" s="18">
        <v>97.03</v>
      </c>
      <c r="L83" s="18">
        <v>88.67</v>
      </c>
      <c r="M83" s="18">
        <v>41</v>
      </c>
      <c r="N83" s="57"/>
      <c r="O83" s="57"/>
      <c r="P83" s="57"/>
      <c r="Q83" s="57"/>
    </row>
    <row r="84" spans="3:17">
      <c r="C84" t="s">
        <v>1146</v>
      </c>
      <c r="D84" s="74"/>
      <c r="E84" s="18" t="s">
        <v>1147</v>
      </c>
      <c r="F84" s="18">
        <v>4000</v>
      </c>
      <c r="G84" s="65">
        <v>4.0500000000000001E-2</v>
      </c>
      <c r="H84" s="18">
        <v>3838</v>
      </c>
      <c r="I84" s="18" t="s">
        <v>311</v>
      </c>
      <c r="J84" s="18">
        <v>224.31</v>
      </c>
      <c r="K84" s="18">
        <v>196.07</v>
      </c>
      <c r="L84" s="18">
        <v>179.33</v>
      </c>
      <c r="M84" s="18">
        <v>84</v>
      </c>
      <c r="N84" s="57"/>
      <c r="O84" s="57"/>
      <c r="P84" s="57"/>
      <c r="Q84" s="57"/>
    </row>
    <row r="85" spans="3:17">
      <c r="C85" t="s">
        <v>1148</v>
      </c>
      <c r="D85" s="74"/>
      <c r="E85" s="18" t="s">
        <v>1149</v>
      </c>
      <c r="F85" s="18">
        <v>4000</v>
      </c>
      <c r="G85" s="65">
        <v>4.0500000000000001E-2</v>
      </c>
      <c r="H85" s="18">
        <v>3838</v>
      </c>
      <c r="I85" s="18" t="s">
        <v>311</v>
      </c>
      <c r="J85" s="18">
        <v>224.31</v>
      </c>
      <c r="K85" s="18">
        <v>196.07</v>
      </c>
      <c r="L85" s="18">
        <v>179.33</v>
      </c>
      <c r="M85" s="18">
        <v>84</v>
      </c>
      <c r="N85" s="57"/>
      <c r="O85" s="57"/>
      <c r="P85" s="57"/>
      <c r="Q85" s="57"/>
    </row>
    <row r="86" spans="3:17">
      <c r="C86" t="s">
        <v>1150</v>
      </c>
      <c r="D86" s="74"/>
      <c r="E86" s="18" t="s">
        <v>1151</v>
      </c>
      <c r="F86" s="18">
        <v>11500</v>
      </c>
      <c r="G86" s="65">
        <v>4.0500000000000001E-2</v>
      </c>
      <c r="H86" s="18">
        <v>11034</v>
      </c>
      <c r="I86" s="18" t="s">
        <v>311</v>
      </c>
      <c r="J86" s="18">
        <v>642.4</v>
      </c>
      <c r="K86" s="18">
        <v>561.20000000000005</v>
      </c>
      <c r="L86" s="18">
        <v>513.08000000000004</v>
      </c>
      <c r="M86" s="18">
        <v>239</v>
      </c>
      <c r="N86" s="57"/>
      <c r="O86" s="57"/>
      <c r="P86" s="57"/>
      <c r="Q86" s="57"/>
    </row>
    <row r="87" spans="3:17">
      <c r="C87" s="27" t="s">
        <v>1166</v>
      </c>
      <c r="D87" s="74"/>
      <c r="E87" s="110" t="s">
        <v>1167</v>
      </c>
      <c r="F87" s="18">
        <v>69000</v>
      </c>
      <c r="G87" s="65">
        <v>4.0500000000000001E-2</v>
      </c>
      <c r="H87" s="18">
        <v>66206</v>
      </c>
      <c r="I87" s="18">
        <v>10500</v>
      </c>
      <c r="J87" s="18">
        <v>4214.7</v>
      </c>
      <c r="K87" s="18">
        <v>3653.37</v>
      </c>
      <c r="L87" s="18">
        <v>3320.72</v>
      </c>
      <c r="M87" s="18">
        <v>1426</v>
      </c>
      <c r="N87" s="57"/>
      <c r="O87" s="57"/>
      <c r="P87" s="57"/>
      <c r="Q87" s="57"/>
    </row>
    <row r="88" spans="3:17">
      <c r="C88" t="s">
        <v>1154</v>
      </c>
      <c r="D88" s="74"/>
      <c r="E88" s="18" t="s">
        <v>1155</v>
      </c>
      <c r="F88" s="18">
        <v>5000</v>
      </c>
      <c r="G88" s="65">
        <v>4.0399999999999998E-2</v>
      </c>
      <c r="H88" s="18">
        <v>4798</v>
      </c>
      <c r="I88" s="18" t="s">
        <v>311</v>
      </c>
      <c r="J88" s="18">
        <v>278.39</v>
      </c>
      <c r="K88" s="18">
        <v>243.09</v>
      </c>
      <c r="L88" s="18">
        <v>222.17</v>
      </c>
      <c r="M88" s="18">
        <v>103</v>
      </c>
      <c r="N88" s="57"/>
      <c r="O88" s="57"/>
      <c r="P88" s="57"/>
      <c r="Q88" s="57"/>
    </row>
    <row r="89" spans="3:17">
      <c r="C89" t="s">
        <v>1130</v>
      </c>
      <c r="D89" s="74"/>
      <c r="E89" s="18" t="s">
        <v>1131</v>
      </c>
      <c r="F89" s="18">
        <v>15000</v>
      </c>
      <c r="G89" s="65">
        <v>4.0500000000000001E-2</v>
      </c>
      <c r="H89" s="18">
        <v>14393</v>
      </c>
      <c r="I89" s="18" t="s">
        <v>311</v>
      </c>
      <c r="J89" s="18">
        <v>836.17</v>
      </c>
      <c r="K89" s="18">
        <v>730.26</v>
      </c>
      <c r="L89" s="18">
        <v>667.5</v>
      </c>
      <c r="M89" s="18">
        <v>310</v>
      </c>
      <c r="N89" s="57"/>
      <c r="O89" s="57"/>
      <c r="P89" s="57"/>
      <c r="Q89" s="57"/>
    </row>
    <row r="90" spans="3:17">
      <c r="C90" t="s">
        <v>1132</v>
      </c>
      <c r="D90" s="74"/>
      <c r="E90" s="18" t="s">
        <v>1133</v>
      </c>
      <c r="F90" s="18">
        <v>15000</v>
      </c>
      <c r="G90" s="65">
        <v>4.0500000000000001E-2</v>
      </c>
      <c r="H90" s="18">
        <v>14393</v>
      </c>
      <c r="I90" s="18" t="s">
        <v>311</v>
      </c>
      <c r="J90" s="18">
        <v>836.17</v>
      </c>
      <c r="K90" s="18">
        <v>730.26</v>
      </c>
      <c r="L90" s="18">
        <v>667.5</v>
      </c>
      <c r="M90" s="18">
        <v>310</v>
      </c>
      <c r="N90" s="57"/>
      <c r="O90" s="57"/>
      <c r="P90" s="57"/>
      <c r="Q90" s="57"/>
    </row>
    <row r="91" spans="3:17">
      <c r="C91" t="s">
        <v>1134</v>
      </c>
      <c r="D91" s="74"/>
      <c r="E91" s="18" t="s">
        <v>1135</v>
      </c>
      <c r="F91" s="18">
        <v>11000</v>
      </c>
      <c r="G91" s="65">
        <v>4.0500000000000001E-2</v>
      </c>
      <c r="H91" s="18">
        <v>10555</v>
      </c>
      <c r="I91" s="18" t="s">
        <v>311</v>
      </c>
      <c r="J91" s="18">
        <v>612.86</v>
      </c>
      <c r="K91" s="18">
        <v>535.19000000000005</v>
      </c>
      <c r="L91" s="18">
        <v>489.16</v>
      </c>
      <c r="M91" s="18">
        <v>227</v>
      </c>
      <c r="N91" s="57"/>
      <c r="O91" s="57"/>
      <c r="P91" s="57"/>
      <c r="Q91" s="57"/>
    </row>
    <row r="92" spans="3:17">
      <c r="C92" t="s">
        <v>1136</v>
      </c>
      <c r="D92" s="74"/>
      <c r="E92" s="18" t="s">
        <v>1137</v>
      </c>
      <c r="F92" s="18">
        <v>1000</v>
      </c>
      <c r="G92" s="65">
        <v>0.04</v>
      </c>
      <c r="H92" s="18">
        <v>960</v>
      </c>
      <c r="I92" s="18" t="s">
        <v>311</v>
      </c>
      <c r="J92" s="18">
        <v>57.08</v>
      </c>
      <c r="K92" s="18">
        <v>50.02</v>
      </c>
      <c r="L92" s="18">
        <v>45.83</v>
      </c>
      <c r="M92" s="18">
        <v>22</v>
      </c>
      <c r="N92" s="57"/>
      <c r="O92" s="57"/>
      <c r="P92" s="57"/>
      <c r="Q92" s="57"/>
    </row>
    <row r="93" spans="3:17">
      <c r="C93" t="s">
        <v>1158</v>
      </c>
      <c r="D93" s="74"/>
      <c r="E93" s="18" t="s">
        <v>1159</v>
      </c>
      <c r="F93" s="18">
        <v>4000</v>
      </c>
      <c r="G93" s="65">
        <v>4.0500000000000001E-2</v>
      </c>
      <c r="H93" s="18">
        <v>3838</v>
      </c>
      <c r="I93" s="18" t="s">
        <v>311</v>
      </c>
      <c r="J93" s="18">
        <v>224.31</v>
      </c>
      <c r="K93" s="18">
        <v>196.07</v>
      </c>
      <c r="L93" s="18">
        <v>179.33</v>
      </c>
      <c r="M93" s="18">
        <v>84</v>
      </c>
      <c r="N93" s="57"/>
      <c r="O93" s="57"/>
      <c r="P93" s="57"/>
      <c r="Q93" s="57"/>
    </row>
    <row r="94" spans="3:17">
      <c r="C94" t="s">
        <v>1160</v>
      </c>
      <c r="D94" s="74"/>
      <c r="E94" s="18" t="s">
        <v>1161</v>
      </c>
      <c r="F94" s="18">
        <v>9000</v>
      </c>
      <c r="G94" s="65">
        <v>4.0399999999999998E-2</v>
      </c>
      <c r="H94" s="18">
        <v>8636</v>
      </c>
      <c r="I94" s="18" t="s">
        <v>311</v>
      </c>
      <c r="J94" s="18">
        <v>501.7</v>
      </c>
      <c r="K94" s="18">
        <v>438.16</v>
      </c>
      <c r="L94" s="18">
        <v>400.5</v>
      </c>
      <c r="M94" s="18">
        <v>186</v>
      </c>
      <c r="N94" s="57"/>
      <c r="O94" s="57"/>
      <c r="P94" s="57"/>
      <c r="Q94" s="57"/>
    </row>
    <row r="95" spans="3:17">
      <c r="C95" t="s">
        <v>1162</v>
      </c>
      <c r="D95" s="74"/>
      <c r="E95" s="18" t="s">
        <v>1163</v>
      </c>
      <c r="F95" s="18">
        <v>1500</v>
      </c>
      <c r="G95" s="65">
        <v>4.07E-2</v>
      </c>
      <c r="H95" s="18">
        <v>1439</v>
      </c>
      <c r="I95" s="18" t="s">
        <v>311</v>
      </c>
      <c r="J95" s="18">
        <v>238.62</v>
      </c>
      <c r="K95" s="18">
        <v>228.03</v>
      </c>
      <c r="L95" s="18">
        <v>221.75</v>
      </c>
      <c r="M95" s="18">
        <v>186</v>
      </c>
      <c r="N95" s="57"/>
      <c r="O95" s="57"/>
      <c r="P95" s="57"/>
      <c r="Q95" s="57"/>
    </row>
    <row r="96" spans="3:17">
      <c r="C96" t="s">
        <v>1168</v>
      </c>
      <c r="D96" s="74"/>
      <c r="E96" s="18" t="s">
        <v>1169</v>
      </c>
      <c r="F96" s="18">
        <v>9000</v>
      </c>
      <c r="G96" s="65">
        <v>4.0399999999999998E-2</v>
      </c>
      <c r="H96" s="18">
        <v>8636</v>
      </c>
      <c r="I96" s="18" t="s">
        <v>311</v>
      </c>
      <c r="J96" s="18">
        <v>315.7</v>
      </c>
      <c r="K96" s="18">
        <v>252.16</v>
      </c>
      <c r="L96" s="18">
        <v>214.5</v>
      </c>
      <c r="M96" s="18">
        <v>0</v>
      </c>
      <c r="N96" s="57"/>
      <c r="O96" s="57"/>
      <c r="P96" s="57"/>
      <c r="Q96" s="57"/>
    </row>
    <row r="97" spans="3:17">
      <c r="C97" t="s">
        <v>1138</v>
      </c>
      <c r="D97" s="74"/>
      <c r="E97" s="18" t="s">
        <v>1139</v>
      </c>
      <c r="F97" s="18">
        <v>30000</v>
      </c>
      <c r="G97" s="65">
        <v>4.0500000000000001E-2</v>
      </c>
      <c r="H97" s="18">
        <v>28785</v>
      </c>
      <c r="I97" s="18" t="s">
        <v>311</v>
      </c>
      <c r="J97" s="18">
        <v>1362.34</v>
      </c>
      <c r="K97" s="18">
        <v>1150.52</v>
      </c>
      <c r="L97" s="18">
        <v>1024.99</v>
      </c>
      <c r="M97" s="18">
        <v>310</v>
      </c>
      <c r="N97" s="57"/>
      <c r="O97" s="57"/>
      <c r="P97" s="57"/>
      <c r="Q97" s="57"/>
    </row>
    <row r="98" spans="3:17">
      <c r="C98" t="s">
        <v>1164</v>
      </c>
      <c r="D98" s="74"/>
      <c r="E98" s="18" t="s">
        <v>1165</v>
      </c>
      <c r="F98" s="18">
        <v>0</v>
      </c>
      <c r="G98" s="65">
        <v>0</v>
      </c>
      <c r="H98" s="18">
        <v>0</v>
      </c>
      <c r="I98" s="18" t="s">
        <v>311</v>
      </c>
      <c r="J98" s="18">
        <v>0</v>
      </c>
      <c r="K98" s="18">
        <v>0</v>
      </c>
      <c r="L98" s="18">
        <v>0</v>
      </c>
      <c r="M98" s="18">
        <v>0</v>
      </c>
      <c r="N98" s="57"/>
      <c r="O98" s="57"/>
      <c r="P98" s="57"/>
      <c r="Q98" s="57"/>
    </row>
    <row r="99" spans="3:17">
      <c r="C99" t="s">
        <v>1140</v>
      </c>
      <c r="D99" s="74"/>
      <c r="E99" s="18" t="s">
        <v>1141</v>
      </c>
      <c r="F99" s="18">
        <v>8000</v>
      </c>
      <c r="G99" s="65">
        <v>4.0500000000000001E-2</v>
      </c>
      <c r="H99" s="18">
        <v>7676</v>
      </c>
      <c r="I99" s="18" t="s">
        <v>311</v>
      </c>
      <c r="J99" s="18">
        <v>445.62</v>
      </c>
      <c r="K99" s="18">
        <v>389.14</v>
      </c>
      <c r="L99" s="18">
        <v>355.66</v>
      </c>
      <c r="M99" s="18">
        <v>165</v>
      </c>
      <c r="N99" s="57"/>
      <c r="O99" s="57"/>
      <c r="P99" s="57"/>
      <c r="Q99" s="57"/>
    </row>
    <row r="100" spans="3:17">
      <c r="C100" t="s">
        <v>1142</v>
      </c>
      <c r="D100" s="74"/>
      <c r="E100" s="18" t="s">
        <v>1143</v>
      </c>
      <c r="F100" s="18">
        <v>2000</v>
      </c>
      <c r="G100" s="65">
        <v>0</v>
      </c>
      <c r="H100" s="18">
        <v>2000</v>
      </c>
      <c r="I100" s="18" t="s">
        <v>311</v>
      </c>
      <c r="J100" s="18">
        <v>111.16</v>
      </c>
      <c r="K100" s="18">
        <v>97.03</v>
      </c>
      <c r="L100" s="18">
        <v>88.67</v>
      </c>
      <c r="M100" s="18">
        <v>41</v>
      </c>
      <c r="N100" s="57"/>
      <c r="O100" s="57"/>
      <c r="P100" s="57"/>
      <c r="Q100" s="57"/>
    </row>
    <row r="101" spans="3:17">
      <c r="C101" t="s">
        <v>1144</v>
      </c>
      <c r="D101" s="74"/>
      <c r="E101" s="18" t="s">
        <v>1145</v>
      </c>
      <c r="F101" s="18">
        <v>2000</v>
      </c>
      <c r="G101" s="65">
        <v>4.0500000000000001E-2</v>
      </c>
      <c r="H101" s="18">
        <v>1919</v>
      </c>
      <c r="I101" s="18" t="s">
        <v>311</v>
      </c>
      <c r="J101" s="18">
        <v>111.16</v>
      </c>
      <c r="K101" s="18">
        <v>97.03</v>
      </c>
      <c r="L101" s="18">
        <v>88.67</v>
      </c>
      <c r="M101" s="18">
        <v>41</v>
      </c>
      <c r="N101" s="57"/>
      <c r="O101" s="57"/>
      <c r="P101" s="57"/>
      <c r="Q101" s="57"/>
    </row>
    <row r="102" spans="3:17">
      <c r="C102" t="s">
        <v>1146</v>
      </c>
      <c r="D102" s="74"/>
      <c r="E102" s="18" t="s">
        <v>1147</v>
      </c>
      <c r="F102" s="18">
        <v>4000</v>
      </c>
      <c r="G102" s="65">
        <v>4.0500000000000001E-2</v>
      </c>
      <c r="H102" s="18">
        <v>3838</v>
      </c>
      <c r="I102" s="18" t="s">
        <v>311</v>
      </c>
      <c r="J102" s="18">
        <v>224.31</v>
      </c>
      <c r="K102" s="18">
        <v>196.07</v>
      </c>
      <c r="L102" s="18">
        <v>179.33</v>
      </c>
      <c r="M102" s="18">
        <v>84</v>
      </c>
      <c r="N102" s="57"/>
      <c r="O102" s="57"/>
      <c r="P102" s="57"/>
      <c r="Q102" s="57"/>
    </row>
    <row r="103" spans="3:17">
      <c r="C103" t="s">
        <v>1148</v>
      </c>
      <c r="D103" s="74"/>
      <c r="E103" s="18" t="s">
        <v>1149</v>
      </c>
      <c r="F103" s="18">
        <v>4000</v>
      </c>
      <c r="G103" s="65">
        <v>4.0500000000000001E-2</v>
      </c>
      <c r="H103" s="18">
        <v>3838</v>
      </c>
      <c r="I103" s="18" t="s">
        <v>311</v>
      </c>
      <c r="J103" s="18">
        <v>224.31</v>
      </c>
      <c r="K103" s="18">
        <v>196.07</v>
      </c>
      <c r="L103" s="18">
        <v>179.33</v>
      </c>
      <c r="M103" s="18">
        <v>84</v>
      </c>
      <c r="N103" s="57"/>
      <c r="O103" s="57"/>
      <c r="P103" s="57"/>
      <c r="Q103" s="57"/>
    </row>
    <row r="104" spans="3:17">
      <c r="C104" t="s">
        <v>1150</v>
      </c>
      <c r="D104" s="74"/>
      <c r="E104" s="18" t="s">
        <v>1151</v>
      </c>
      <c r="F104" s="18">
        <v>11500</v>
      </c>
      <c r="G104" s="65">
        <v>4.0500000000000001E-2</v>
      </c>
      <c r="H104" s="18">
        <v>11034</v>
      </c>
      <c r="I104" s="18" t="s">
        <v>311</v>
      </c>
      <c r="J104" s="18">
        <v>642.4</v>
      </c>
      <c r="K104" s="18">
        <v>561.20000000000005</v>
      </c>
      <c r="L104" s="18">
        <v>513.08000000000004</v>
      </c>
      <c r="M104" s="18">
        <v>239</v>
      </c>
      <c r="N104" s="57"/>
      <c r="O104" s="57"/>
      <c r="P104" s="57"/>
      <c r="Q104" s="57"/>
    </row>
    <row r="105" spans="3:17">
      <c r="C105" s="27" t="s">
        <v>1170</v>
      </c>
      <c r="D105" s="74"/>
      <c r="E105" s="110" t="s">
        <v>1171</v>
      </c>
      <c r="F105" s="18">
        <v>43000</v>
      </c>
      <c r="G105" s="65">
        <v>4.0500000000000001E-2</v>
      </c>
      <c r="H105" s="18">
        <v>41259</v>
      </c>
      <c r="I105" s="18">
        <v>10500</v>
      </c>
      <c r="J105" s="18">
        <v>2766.67</v>
      </c>
      <c r="K105" s="18">
        <v>2388.92</v>
      </c>
      <c r="L105" s="18">
        <v>2165.0700000000002</v>
      </c>
      <c r="M105" s="18">
        <v>890</v>
      </c>
      <c r="N105" s="57"/>
      <c r="O105" s="57"/>
      <c r="P105" s="57"/>
      <c r="Q105" s="57"/>
    </row>
    <row r="106" spans="3:17">
      <c r="C106" t="s">
        <v>1128</v>
      </c>
      <c r="D106" s="74"/>
      <c r="E106" s="18" t="s">
        <v>1129</v>
      </c>
      <c r="F106" s="18">
        <v>40000</v>
      </c>
      <c r="G106" s="65">
        <v>4.0500000000000001E-2</v>
      </c>
      <c r="H106" s="18">
        <v>38380</v>
      </c>
      <c r="I106" s="18"/>
      <c r="J106" s="18">
        <v>1506.12</v>
      </c>
      <c r="K106" s="18">
        <v>1223.69</v>
      </c>
      <c r="L106" s="18">
        <v>1056.32</v>
      </c>
      <c r="M106" s="18">
        <v>103</v>
      </c>
      <c r="N106" s="57"/>
      <c r="O106" s="57"/>
      <c r="P106" s="57"/>
      <c r="Q106" s="57"/>
    </row>
    <row r="107" spans="3:17">
      <c r="C107" t="s">
        <v>1130</v>
      </c>
      <c r="D107" s="74"/>
      <c r="E107" s="18" t="s">
        <v>1131</v>
      </c>
      <c r="F107" s="18">
        <v>15000</v>
      </c>
      <c r="G107" s="65">
        <v>4.0500000000000001E-2</v>
      </c>
      <c r="H107" s="18">
        <v>14393</v>
      </c>
      <c r="I107" s="18"/>
      <c r="J107" s="18">
        <v>836.17</v>
      </c>
      <c r="K107" s="18">
        <v>730.26</v>
      </c>
      <c r="L107" s="18">
        <v>667.5</v>
      </c>
      <c r="M107" s="18">
        <v>310</v>
      </c>
      <c r="N107" s="57"/>
      <c r="O107" s="57"/>
      <c r="P107" s="57"/>
      <c r="Q107" s="57"/>
    </row>
    <row r="108" spans="3:17">
      <c r="C108" t="s">
        <v>1132</v>
      </c>
      <c r="D108" s="74"/>
      <c r="E108" s="18" t="s">
        <v>1133</v>
      </c>
      <c r="F108" s="18">
        <v>15000</v>
      </c>
      <c r="G108" s="65">
        <v>4.0500000000000001E-2</v>
      </c>
      <c r="H108" s="18">
        <v>14393</v>
      </c>
      <c r="I108" s="18"/>
      <c r="J108" s="18">
        <v>836.17</v>
      </c>
      <c r="K108" s="18">
        <v>730.26</v>
      </c>
      <c r="L108" s="18">
        <v>667.5</v>
      </c>
      <c r="M108" s="18">
        <v>310</v>
      </c>
      <c r="N108" s="57"/>
      <c r="O108" s="57"/>
      <c r="P108" s="57"/>
      <c r="Q108" s="57"/>
    </row>
    <row r="109" spans="3:17">
      <c r="C109" t="s">
        <v>1134</v>
      </c>
      <c r="D109" s="74"/>
      <c r="E109" s="18" t="s">
        <v>1135</v>
      </c>
      <c r="F109" s="18">
        <v>11000</v>
      </c>
      <c r="G109" s="65">
        <v>4.0500000000000001E-2</v>
      </c>
      <c r="H109" s="18">
        <v>10555</v>
      </c>
      <c r="I109" s="18"/>
      <c r="J109" s="18">
        <v>612.86</v>
      </c>
      <c r="K109" s="18">
        <v>535.19000000000005</v>
      </c>
      <c r="L109" s="18">
        <v>489.16</v>
      </c>
      <c r="M109" s="18">
        <v>227</v>
      </c>
      <c r="N109" s="57"/>
      <c r="O109" s="57"/>
      <c r="P109" s="57"/>
      <c r="Q109" s="57"/>
    </row>
    <row r="110" spans="3:17">
      <c r="C110" t="s">
        <v>1136</v>
      </c>
      <c r="D110" s="74"/>
      <c r="E110" s="18" t="s">
        <v>1137</v>
      </c>
      <c r="F110" s="18">
        <v>1000</v>
      </c>
      <c r="G110" s="65">
        <v>0.04</v>
      </c>
      <c r="H110" s="18">
        <v>960</v>
      </c>
      <c r="I110" s="18"/>
      <c r="J110" s="18">
        <v>57.08</v>
      </c>
      <c r="K110" s="18">
        <v>50.02</v>
      </c>
      <c r="L110" s="18">
        <v>45.83</v>
      </c>
      <c r="M110" s="18">
        <v>22</v>
      </c>
      <c r="N110" s="57"/>
      <c r="O110" s="57"/>
      <c r="P110" s="57"/>
      <c r="Q110" s="57"/>
    </row>
    <row r="111" spans="3:17">
      <c r="C111" t="s">
        <v>1172</v>
      </c>
      <c r="D111" s="74"/>
      <c r="E111" s="18" t="s">
        <v>1173</v>
      </c>
      <c r="F111" s="18">
        <v>25000</v>
      </c>
      <c r="G111" s="65">
        <v>4.0500000000000001E-2</v>
      </c>
      <c r="H111" s="18">
        <v>23988</v>
      </c>
      <c r="I111" s="18"/>
      <c r="J111" s="18">
        <v>1394.95</v>
      </c>
      <c r="K111" s="18">
        <v>1218.43</v>
      </c>
      <c r="L111" s="18">
        <v>1113.83</v>
      </c>
      <c r="M111" s="18">
        <v>518</v>
      </c>
      <c r="N111" s="57"/>
      <c r="O111" s="57"/>
      <c r="P111" s="57"/>
      <c r="Q111" s="57"/>
    </row>
    <row r="112" spans="3:17">
      <c r="C112" t="s">
        <v>1140</v>
      </c>
      <c r="D112" s="74"/>
      <c r="E112" s="18" t="s">
        <v>1141</v>
      </c>
      <c r="F112" s="18">
        <v>8000</v>
      </c>
      <c r="G112" s="65">
        <v>4.0500000000000001E-2</v>
      </c>
      <c r="H112" s="18">
        <v>7676</v>
      </c>
      <c r="I112" s="18"/>
      <c r="J112" s="18">
        <v>445.62</v>
      </c>
      <c r="K112" s="18">
        <v>389.14</v>
      </c>
      <c r="L112" s="18">
        <v>355.66</v>
      </c>
      <c r="M112" s="18">
        <v>165</v>
      </c>
      <c r="N112" s="57"/>
      <c r="O112" s="57"/>
      <c r="P112" s="57"/>
      <c r="Q112" s="57"/>
    </row>
    <row r="113" spans="3:17">
      <c r="C113" t="s">
        <v>1142</v>
      </c>
      <c r="D113" s="74"/>
      <c r="E113" s="18" t="s">
        <v>1143</v>
      </c>
      <c r="F113" s="18">
        <v>2000</v>
      </c>
      <c r="G113" s="65">
        <v>0</v>
      </c>
      <c r="H113" s="18">
        <v>2000</v>
      </c>
      <c r="I113" s="18"/>
      <c r="J113" s="18">
        <v>111.16</v>
      </c>
      <c r="K113" s="18">
        <v>97.03</v>
      </c>
      <c r="L113" s="18">
        <v>88.67</v>
      </c>
      <c r="M113" s="18">
        <v>41</v>
      </c>
      <c r="N113" s="57"/>
      <c r="O113" s="57"/>
      <c r="P113" s="57"/>
      <c r="Q113" s="57"/>
    </row>
    <row r="114" spans="3:17">
      <c r="C114" t="s">
        <v>1144</v>
      </c>
      <c r="D114" s="74"/>
      <c r="E114" s="18" t="s">
        <v>1145</v>
      </c>
      <c r="F114" s="18">
        <v>2000</v>
      </c>
      <c r="G114" s="65">
        <v>4.0500000000000001E-2</v>
      </c>
      <c r="H114" s="18">
        <v>1919</v>
      </c>
      <c r="I114" s="18"/>
      <c r="J114" s="18">
        <v>111.16</v>
      </c>
      <c r="K114" s="18">
        <v>97.03</v>
      </c>
      <c r="L114" s="18">
        <v>88.67</v>
      </c>
      <c r="M114" s="18">
        <v>41</v>
      </c>
      <c r="N114" s="57"/>
      <c r="O114" s="57"/>
      <c r="P114" s="57"/>
      <c r="Q114" s="57"/>
    </row>
    <row r="115" spans="3:17">
      <c r="C115" t="s">
        <v>1146</v>
      </c>
      <c r="D115" s="74"/>
      <c r="E115" s="18" t="s">
        <v>1147</v>
      </c>
      <c r="F115" s="18">
        <v>4000</v>
      </c>
      <c r="G115" s="65">
        <v>4.0500000000000001E-2</v>
      </c>
      <c r="H115" s="18">
        <v>3838</v>
      </c>
      <c r="I115" s="18"/>
      <c r="J115" s="18">
        <v>224.31</v>
      </c>
      <c r="K115" s="18">
        <v>196.07</v>
      </c>
      <c r="L115" s="18">
        <v>179.33</v>
      </c>
      <c r="M115" s="18">
        <v>84</v>
      </c>
      <c r="N115" s="57"/>
      <c r="O115" s="57"/>
      <c r="P115" s="57"/>
      <c r="Q115" s="57"/>
    </row>
    <row r="116" spans="3:17">
      <c r="C116" t="s">
        <v>1148</v>
      </c>
      <c r="D116" s="74"/>
      <c r="E116" s="18" t="s">
        <v>1149</v>
      </c>
      <c r="F116" s="18">
        <v>4000</v>
      </c>
      <c r="G116" s="65">
        <v>4.0500000000000001E-2</v>
      </c>
      <c r="H116" s="18">
        <v>3838</v>
      </c>
      <c r="I116" s="18"/>
      <c r="J116" s="18">
        <v>224.31</v>
      </c>
      <c r="K116" s="18">
        <v>196.07</v>
      </c>
      <c r="L116" s="18">
        <v>179.33</v>
      </c>
      <c r="M116" s="18">
        <v>84</v>
      </c>
      <c r="N116" s="57"/>
      <c r="O116" s="57"/>
      <c r="P116" s="57"/>
      <c r="Q116" s="57"/>
    </row>
    <row r="117" spans="3:17">
      <c r="C117" t="s">
        <v>1150</v>
      </c>
      <c r="D117" s="74"/>
      <c r="E117" s="18" t="s">
        <v>1151</v>
      </c>
      <c r="F117" s="18">
        <v>11500</v>
      </c>
      <c r="G117" s="65">
        <v>4.0500000000000001E-2</v>
      </c>
      <c r="H117" s="18">
        <v>11034</v>
      </c>
      <c r="I117" s="18"/>
      <c r="J117" s="18">
        <v>642.4</v>
      </c>
      <c r="K117" s="18">
        <v>561.20000000000005</v>
      </c>
      <c r="L117" s="18">
        <v>513.08000000000004</v>
      </c>
      <c r="M117" s="18">
        <v>239</v>
      </c>
      <c r="N117" s="57"/>
      <c r="O117" s="57"/>
      <c r="P117" s="57"/>
      <c r="Q117" s="57"/>
    </row>
    <row r="118" spans="3:17">
      <c r="C118" t="s">
        <v>1152</v>
      </c>
      <c r="D118" s="74"/>
      <c r="E118" s="18" t="s">
        <v>1153</v>
      </c>
      <c r="F118" s="18">
        <v>30000</v>
      </c>
      <c r="G118" s="65">
        <v>0</v>
      </c>
      <c r="H118" s="18">
        <v>30000</v>
      </c>
      <c r="I118" s="18"/>
      <c r="J118" s="18">
        <v>1672.34</v>
      </c>
      <c r="K118" s="18">
        <v>1460.52</v>
      </c>
      <c r="L118" s="18">
        <v>1334.99</v>
      </c>
      <c r="M118" s="18">
        <v>620</v>
      </c>
      <c r="N118" s="57"/>
      <c r="O118" s="57"/>
      <c r="P118" s="57"/>
      <c r="Q118" s="57"/>
    </row>
    <row r="119" spans="3:17">
      <c r="C119" t="s">
        <v>1174</v>
      </c>
      <c r="D119" s="74"/>
      <c r="E119" s="18" t="s">
        <v>1175</v>
      </c>
      <c r="F119" s="18">
        <v>3000</v>
      </c>
      <c r="G119" s="65">
        <v>4.0300000000000002E-2</v>
      </c>
      <c r="H119" s="18">
        <v>2879</v>
      </c>
      <c r="I119" s="18"/>
      <c r="J119" s="18">
        <v>167.23</v>
      </c>
      <c r="K119" s="18">
        <v>146.05000000000001</v>
      </c>
      <c r="L119" s="18">
        <v>133.5</v>
      </c>
      <c r="M119" s="18">
        <v>62</v>
      </c>
      <c r="N119" s="57"/>
      <c r="O119" s="57"/>
      <c r="P119" s="57"/>
      <c r="Q119" s="57"/>
    </row>
    <row r="120" spans="3:17">
      <c r="C120" s="27" t="s">
        <v>1176</v>
      </c>
      <c r="D120" s="74"/>
      <c r="E120" s="110" t="s">
        <v>1177</v>
      </c>
      <c r="F120" s="18">
        <v>79000</v>
      </c>
      <c r="G120" s="65">
        <v>4.0500000000000001E-2</v>
      </c>
      <c r="H120" s="18">
        <v>75801</v>
      </c>
      <c r="I120" s="18">
        <v>10500</v>
      </c>
      <c r="J120" s="18">
        <v>4773.4799999999996</v>
      </c>
      <c r="K120" s="18">
        <v>4141.55</v>
      </c>
      <c r="L120" s="18">
        <v>3767.05</v>
      </c>
      <c r="M120" s="18">
        <v>1634</v>
      </c>
      <c r="N120" s="57"/>
      <c r="O120" s="57"/>
      <c r="P120" s="57"/>
      <c r="Q120" s="57"/>
    </row>
    <row r="121" spans="3:17">
      <c r="C121" t="s">
        <v>1154</v>
      </c>
      <c r="D121" s="74"/>
      <c r="E121" s="18" t="s">
        <v>1155</v>
      </c>
      <c r="F121" s="18">
        <v>5000</v>
      </c>
      <c r="G121" s="65">
        <v>4.0399999999999998E-2</v>
      </c>
      <c r="H121" s="18">
        <v>4798</v>
      </c>
      <c r="I121" s="18"/>
      <c r="J121" s="18">
        <v>278.39</v>
      </c>
      <c r="K121" s="18">
        <v>243.09</v>
      </c>
      <c r="L121" s="18">
        <v>222.17</v>
      </c>
      <c r="M121" s="18">
        <v>103</v>
      </c>
      <c r="N121" s="57"/>
      <c r="O121" s="57"/>
      <c r="P121" s="57"/>
      <c r="Q121" s="57"/>
    </row>
    <row r="122" spans="3:17">
      <c r="C122" t="s">
        <v>1130</v>
      </c>
      <c r="D122" s="74"/>
      <c r="E122" s="18" t="s">
        <v>1131</v>
      </c>
      <c r="F122" s="18">
        <v>15000</v>
      </c>
      <c r="G122" s="65">
        <v>4.0500000000000001E-2</v>
      </c>
      <c r="H122" s="18">
        <v>14393</v>
      </c>
      <c r="I122" s="18"/>
      <c r="J122" s="18">
        <v>836.17</v>
      </c>
      <c r="K122" s="18">
        <v>730.26</v>
      </c>
      <c r="L122" s="18">
        <v>667.5</v>
      </c>
      <c r="M122" s="18">
        <v>310</v>
      </c>
      <c r="N122" s="57"/>
      <c r="O122" s="57"/>
      <c r="P122" s="57"/>
      <c r="Q122" s="57"/>
    </row>
    <row r="123" spans="3:17">
      <c r="C123" t="s">
        <v>1132</v>
      </c>
      <c r="D123" s="74"/>
      <c r="E123" s="18" t="s">
        <v>1133</v>
      </c>
      <c r="F123" s="18">
        <v>15000</v>
      </c>
      <c r="G123" s="65">
        <v>4.0500000000000001E-2</v>
      </c>
      <c r="H123" s="18">
        <v>14393</v>
      </c>
      <c r="I123" s="18"/>
      <c r="J123" s="18">
        <v>836.17</v>
      </c>
      <c r="K123" s="18">
        <v>730.26</v>
      </c>
      <c r="L123" s="18">
        <v>667.5</v>
      </c>
      <c r="M123" s="18">
        <v>310</v>
      </c>
      <c r="N123" s="57"/>
      <c r="O123" s="57"/>
      <c r="P123" s="57"/>
      <c r="Q123" s="57"/>
    </row>
    <row r="124" spans="3:17">
      <c r="C124" t="s">
        <v>1134</v>
      </c>
      <c r="D124" s="74"/>
      <c r="E124" s="18" t="s">
        <v>1135</v>
      </c>
      <c r="F124" s="18">
        <v>11000</v>
      </c>
      <c r="G124" s="65">
        <v>4.0500000000000001E-2</v>
      </c>
      <c r="H124" s="18">
        <v>10555</v>
      </c>
      <c r="I124" s="18"/>
      <c r="J124" s="18">
        <v>612.86</v>
      </c>
      <c r="K124" s="18">
        <v>535.19000000000005</v>
      </c>
      <c r="L124" s="18">
        <v>489.16</v>
      </c>
      <c r="M124" s="18">
        <v>227</v>
      </c>
      <c r="N124" s="57"/>
      <c r="O124" s="57"/>
      <c r="P124" s="57"/>
      <c r="Q124" s="57"/>
    </row>
    <row r="125" spans="3:17">
      <c r="C125" t="s">
        <v>1136</v>
      </c>
      <c r="D125" s="74"/>
      <c r="E125" s="18" t="s">
        <v>1137</v>
      </c>
      <c r="F125" s="18">
        <v>1000</v>
      </c>
      <c r="G125" s="65">
        <v>0.04</v>
      </c>
      <c r="H125" s="18">
        <v>960</v>
      </c>
      <c r="I125" s="18"/>
      <c r="J125" s="18">
        <v>57.08</v>
      </c>
      <c r="K125" s="18">
        <v>50.02</v>
      </c>
      <c r="L125" s="18">
        <v>45.83</v>
      </c>
      <c r="M125" s="18">
        <v>22</v>
      </c>
      <c r="N125" s="57"/>
      <c r="O125" s="57"/>
      <c r="P125" s="57"/>
      <c r="Q125" s="57"/>
    </row>
    <row r="126" spans="3:17">
      <c r="C126" t="s">
        <v>1172</v>
      </c>
      <c r="D126" s="74"/>
      <c r="E126" s="18" t="s">
        <v>1173</v>
      </c>
      <c r="F126" s="18">
        <v>25000</v>
      </c>
      <c r="G126" s="65">
        <v>4.0500000000000001E-2</v>
      </c>
      <c r="H126" s="18">
        <v>23988</v>
      </c>
      <c r="I126" s="18"/>
      <c r="J126" s="18">
        <v>1394.95</v>
      </c>
      <c r="K126" s="18">
        <v>1218.43</v>
      </c>
      <c r="L126" s="18">
        <v>1113.83</v>
      </c>
      <c r="M126" s="18">
        <v>518</v>
      </c>
      <c r="N126" s="57"/>
      <c r="O126" s="57"/>
      <c r="P126" s="57"/>
      <c r="Q126" s="57"/>
    </row>
    <row r="127" spans="3:17">
      <c r="C127" t="s">
        <v>1140</v>
      </c>
      <c r="D127" s="74"/>
      <c r="E127" s="18" t="s">
        <v>1141</v>
      </c>
      <c r="F127" s="18">
        <v>8000</v>
      </c>
      <c r="G127" s="65">
        <v>4.0500000000000001E-2</v>
      </c>
      <c r="H127" s="18">
        <v>7676</v>
      </c>
      <c r="I127" s="18"/>
      <c r="J127" s="18">
        <v>445.62</v>
      </c>
      <c r="K127" s="18">
        <v>389.14</v>
      </c>
      <c r="L127" s="18">
        <v>355.66</v>
      </c>
      <c r="M127" s="18">
        <v>165</v>
      </c>
      <c r="N127" s="57"/>
      <c r="O127" s="57"/>
      <c r="P127" s="57"/>
      <c r="Q127" s="57"/>
    </row>
    <row r="128" spans="3:17">
      <c r="C128" t="s">
        <v>1142</v>
      </c>
      <c r="D128" s="74"/>
      <c r="E128" s="18" t="s">
        <v>1143</v>
      </c>
      <c r="F128" s="18">
        <v>2000</v>
      </c>
      <c r="G128" s="65">
        <v>0</v>
      </c>
      <c r="H128" s="18">
        <v>2000</v>
      </c>
      <c r="I128" s="18"/>
      <c r="J128" s="18">
        <v>111.16</v>
      </c>
      <c r="K128" s="18">
        <v>97.03</v>
      </c>
      <c r="L128" s="18">
        <v>88.67</v>
      </c>
      <c r="M128" s="18">
        <v>41</v>
      </c>
      <c r="N128" s="57"/>
      <c r="O128" s="57"/>
      <c r="P128" s="57"/>
      <c r="Q128" s="57"/>
    </row>
    <row r="129" spans="3:17">
      <c r="C129" t="s">
        <v>1144</v>
      </c>
      <c r="D129" s="74"/>
      <c r="E129" s="18" t="s">
        <v>1145</v>
      </c>
      <c r="F129" s="18">
        <v>2000</v>
      </c>
      <c r="G129" s="65">
        <v>4.0500000000000001E-2</v>
      </c>
      <c r="H129" s="18">
        <v>1919</v>
      </c>
      <c r="I129" s="18"/>
      <c r="J129" s="18">
        <v>111.16</v>
      </c>
      <c r="K129" s="18">
        <v>97.03</v>
      </c>
      <c r="L129" s="18">
        <v>88.67</v>
      </c>
      <c r="M129" s="18">
        <v>41</v>
      </c>
      <c r="N129" s="57"/>
      <c r="O129" s="57"/>
      <c r="P129" s="57"/>
      <c r="Q129" s="57"/>
    </row>
    <row r="130" spans="3:17">
      <c r="C130" t="s">
        <v>1146</v>
      </c>
      <c r="D130" s="74"/>
      <c r="E130" s="18" t="s">
        <v>1147</v>
      </c>
      <c r="F130" s="18">
        <v>4000</v>
      </c>
      <c r="G130" s="65">
        <v>4.0500000000000001E-2</v>
      </c>
      <c r="H130" s="18">
        <v>3838</v>
      </c>
      <c r="I130" s="18"/>
      <c r="J130" s="18">
        <v>224.31</v>
      </c>
      <c r="K130" s="18">
        <v>196.07</v>
      </c>
      <c r="L130" s="18">
        <v>179.33</v>
      </c>
      <c r="M130" s="18">
        <v>84</v>
      </c>
      <c r="N130" s="57"/>
      <c r="O130" s="57"/>
      <c r="P130" s="57"/>
      <c r="Q130" s="57"/>
    </row>
    <row r="131" spans="3:17">
      <c r="C131" t="s">
        <v>1148</v>
      </c>
      <c r="D131" s="74"/>
      <c r="E131" s="18" t="s">
        <v>1149</v>
      </c>
      <c r="F131" s="18">
        <v>4000</v>
      </c>
      <c r="G131" s="65">
        <v>4.0500000000000001E-2</v>
      </c>
      <c r="H131" s="18">
        <v>3838</v>
      </c>
      <c r="I131" s="18"/>
      <c r="J131" s="18">
        <v>224.31</v>
      </c>
      <c r="K131" s="18">
        <v>196.07</v>
      </c>
      <c r="L131" s="18">
        <v>179.33</v>
      </c>
      <c r="M131" s="18">
        <v>84</v>
      </c>
      <c r="N131" s="57"/>
      <c r="O131" s="57"/>
      <c r="P131" s="57"/>
      <c r="Q131" s="57"/>
    </row>
    <row r="132" spans="3:17">
      <c r="C132" t="s">
        <v>1150</v>
      </c>
      <c r="D132" s="74"/>
      <c r="E132" s="18" t="s">
        <v>1151</v>
      </c>
      <c r="F132" s="18">
        <v>11500</v>
      </c>
      <c r="G132" s="65">
        <v>4.0500000000000001E-2</v>
      </c>
      <c r="H132" s="18">
        <v>11034</v>
      </c>
      <c r="I132" s="18"/>
      <c r="J132" s="18">
        <v>642.4</v>
      </c>
      <c r="K132" s="18">
        <v>561.20000000000005</v>
      </c>
      <c r="L132" s="18">
        <v>513.08000000000004</v>
      </c>
      <c r="M132" s="18">
        <v>239</v>
      </c>
      <c r="N132" s="57"/>
      <c r="O132" s="57"/>
      <c r="P132" s="57"/>
      <c r="Q132" s="57"/>
    </row>
    <row r="133" spans="3:17">
      <c r="C133" t="s">
        <v>1152</v>
      </c>
      <c r="D133" s="74"/>
      <c r="E133" s="18" t="s">
        <v>1153</v>
      </c>
      <c r="F133" s="18">
        <v>30000</v>
      </c>
      <c r="G133" s="65">
        <v>0</v>
      </c>
      <c r="H133" s="18">
        <v>30000</v>
      </c>
      <c r="I133" s="18"/>
      <c r="J133" s="18">
        <v>1672.34</v>
      </c>
      <c r="K133" s="18">
        <v>1460.52</v>
      </c>
      <c r="L133" s="18">
        <v>1334.99</v>
      </c>
      <c r="M133" s="18">
        <v>620</v>
      </c>
      <c r="N133" s="57"/>
      <c r="O133" s="57"/>
      <c r="P133" s="57"/>
      <c r="Q133" s="57"/>
    </row>
    <row r="134" spans="3:17">
      <c r="C134" t="s">
        <v>1174</v>
      </c>
      <c r="D134" s="74"/>
      <c r="E134" s="18" t="s">
        <v>1175</v>
      </c>
      <c r="F134" s="18">
        <v>3000</v>
      </c>
      <c r="G134" s="65">
        <v>4.0300000000000002E-2</v>
      </c>
      <c r="H134" s="18">
        <v>2879</v>
      </c>
      <c r="I134" s="18"/>
      <c r="J134" s="18">
        <v>167.23</v>
      </c>
      <c r="K134" s="18">
        <v>146.05000000000001</v>
      </c>
      <c r="L134" s="18">
        <v>133.5</v>
      </c>
      <c r="M134" s="18">
        <v>62</v>
      </c>
      <c r="N134" s="57"/>
      <c r="O134" s="57"/>
      <c r="P134" s="57"/>
      <c r="Q134" s="57"/>
    </row>
    <row r="135" spans="3:17">
      <c r="C135" s="27" t="s">
        <v>1178</v>
      </c>
      <c r="D135" s="74"/>
      <c r="E135" s="110" t="s">
        <v>1179</v>
      </c>
      <c r="F135" s="18">
        <v>6500</v>
      </c>
      <c r="G135" s="65">
        <v>0</v>
      </c>
      <c r="H135" s="18">
        <v>6500</v>
      </c>
      <c r="I135" s="18">
        <v>1000</v>
      </c>
      <c r="J135" s="18">
        <v>397.09</v>
      </c>
      <c r="K135" s="18">
        <v>344.13</v>
      </c>
      <c r="L135" s="18">
        <v>312.75</v>
      </c>
      <c r="M135" s="18">
        <v>134</v>
      </c>
      <c r="N135" s="57"/>
      <c r="O135" s="57"/>
      <c r="P135" s="57"/>
      <c r="Q135" s="57"/>
    </row>
    <row r="136" spans="3:17">
      <c r="C136" s="27" t="s">
        <v>1180</v>
      </c>
      <c r="D136" s="74"/>
      <c r="E136" s="110" t="s">
        <v>1181</v>
      </c>
      <c r="F136" s="18">
        <v>4500</v>
      </c>
      <c r="G136" s="65">
        <v>0</v>
      </c>
      <c r="H136" s="18">
        <v>4500</v>
      </c>
      <c r="I136" s="18">
        <v>1500</v>
      </c>
      <c r="J136" s="18">
        <v>303.47000000000003</v>
      </c>
      <c r="K136" s="18">
        <v>261.10000000000002</v>
      </c>
      <c r="L136" s="18">
        <v>236</v>
      </c>
      <c r="M136" s="18">
        <v>93</v>
      </c>
      <c r="N136" s="57"/>
      <c r="O136" s="57"/>
      <c r="P136" s="57"/>
      <c r="Q136" s="57"/>
    </row>
    <row r="137" spans="3:17">
      <c r="C137" t="s">
        <v>1144</v>
      </c>
      <c r="D137" s="74"/>
      <c r="E137" s="18" t="s">
        <v>1182</v>
      </c>
      <c r="F137" s="18">
        <v>2000</v>
      </c>
      <c r="G137" s="65">
        <v>4.0500000000000001E-2</v>
      </c>
      <c r="H137" s="18">
        <v>1919</v>
      </c>
      <c r="I137" s="18"/>
      <c r="J137" s="18">
        <v>111.16</v>
      </c>
      <c r="K137" s="18">
        <v>97.03</v>
      </c>
      <c r="L137" s="18">
        <v>88.67</v>
      </c>
      <c r="M137" s="18">
        <v>41</v>
      </c>
      <c r="N137" s="57"/>
      <c r="O137" s="57"/>
      <c r="P137" s="57"/>
      <c r="Q137" s="57"/>
    </row>
    <row r="138" spans="3:17">
      <c r="C138" t="s">
        <v>1148</v>
      </c>
      <c r="D138" s="74"/>
      <c r="E138" s="18" t="s">
        <v>1183</v>
      </c>
      <c r="F138" s="18">
        <v>4000</v>
      </c>
      <c r="G138" s="65">
        <v>4.0500000000000001E-2</v>
      </c>
      <c r="H138" s="18">
        <v>3838</v>
      </c>
      <c r="I138" s="18"/>
      <c r="J138" s="18">
        <v>224.31</v>
      </c>
      <c r="K138" s="18">
        <v>196.07</v>
      </c>
      <c r="L138" s="18">
        <v>179.33</v>
      </c>
      <c r="M138" s="18">
        <v>84</v>
      </c>
      <c r="N138" s="57"/>
      <c r="O138" s="57"/>
      <c r="P138" s="57"/>
      <c r="Q138" s="57"/>
    </row>
    <row r="139" spans="3:17">
      <c r="C139" s="27" t="s">
        <v>1184</v>
      </c>
      <c r="D139" s="74"/>
      <c r="E139" s="110" t="s">
        <v>1185</v>
      </c>
      <c r="F139" s="18">
        <v>6950</v>
      </c>
      <c r="G139" s="65">
        <v>0</v>
      </c>
      <c r="H139" s="18">
        <v>6950</v>
      </c>
      <c r="I139" s="18">
        <f>9735+2705</f>
        <v>12440</v>
      </c>
      <c r="J139" s="18">
        <v>6191.23</v>
      </c>
      <c r="K139" s="18">
        <v>5030.16</v>
      </c>
      <c r="L139" s="18">
        <v>4342.1000000000004</v>
      </c>
      <c r="M139" s="18">
        <v>423</v>
      </c>
      <c r="N139" s="57">
        <v>6.7000000000000002E-3</v>
      </c>
      <c r="O139" s="57"/>
      <c r="P139" s="57"/>
      <c r="Q139" s="57"/>
    </row>
    <row r="140" spans="3:17">
      <c r="C140" s="27" t="s">
        <v>1186</v>
      </c>
      <c r="D140" s="74"/>
      <c r="E140" s="110" t="s">
        <v>1187</v>
      </c>
      <c r="F140" s="18">
        <v>5000</v>
      </c>
      <c r="G140" s="65">
        <v>0</v>
      </c>
      <c r="H140" s="18">
        <v>5000</v>
      </c>
      <c r="I140" s="18">
        <v>12440</v>
      </c>
      <c r="J140" s="18">
        <v>8787</v>
      </c>
      <c r="K140" s="18">
        <v>7103.44</v>
      </c>
      <c r="L140" s="18">
        <v>6105.74</v>
      </c>
      <c r="M140" s="18">
        <v>423</v>
      </c>
      <c r="N140" s="57">
        <v>6.7000000000000002E-3</v>
      </c>
      <c r="O140" s="57"/>
      <c r="P140" s="57"/>
      <c r="Q140" s="57"/>
    </row>
    <row r="141" spans="3:17">
      <c r="C141" s="27" t="s">
        <v>1188</v>
      </c>
      <c r="D141" s="74"/>
      <c r="E141" s="110" t="s">
        <v>1189</v>
      </c>
      <c r="F141" s="18">
        <v>6000</v>
      </c>
      <c r="G141" s="65">
        <v>0</v>
      </c>
      <c r="H141" s="18">
        <v>6000</v>
      </c>
      <c r="I141" s="18">
        <v>12440</v>
      </c>
      <c r="J141" s="18">
        <v>9453.49</v>
      </c>
      <c r="K141" s="18">
        <v>7635.77</v>
      </c>
      <c r="L141" s="18">
        <v>6558.57</v>
      </c>
      <c r="M141" s="18">
        <v>423</v>
      </c>
      <c r="N141" s="57">
        <v>6.7000000000000002E-3</v>
      </c>
      <c r="O141" s="57"/>
      <c r="P141" s="57"/>
      <c r="Q141" s="57"/>
    </row>
    <row r="142" spans="3:17">
      <c r="C142" s="27" t="s">
        <v>1190</v>
      </c>
      <c r="D142" s="74"/>
      <c r="E142" s="110" t="s">
        <v>1191</v>
      </c>
      <c r="F142" s="18">
        <v>2550</v>
      </c>
      <c r="G142" s="65">
        <v>0</v>
      </c>
      <c r="H142" s="18">
        <v>2550</v>
      </c>
      <c r="I142" s="18">
        <v>12440</v>
      </c>
      <c r="J142" s="18">
        <v>17485.72</v>
      </c>
      <c r="K142" s="18">
        <v>14651.25</v>
      </c>
      <c r="L142" s="18">
        <v>12971.52</v>
      </c>
      <c r="M142" s="18">
        <v>3404</v>
      </c>
      <c r="N142" s="57">
        <v>6.7000000000000002E-3</v>
      </c>
      <c r="O142" s="57">
        <v>1.1999999999999999E-3</v>
      </c>
      <c r="P142" s="57"/>
      <c r="Q142" s="57"/>
    </row>
    <row r="143" spans="3:17">
      <c r="C143" s="27" t="s">
        <v>1192</v>
      </c>
      <c r="D143" s="74"/>
      <c r="E143" s="110" t="s">
        <v>1193</v>
      </c>
      <c r="F143" s="18">
        <v>495</v>
      </c>
      <c r="G143" s="65">
        <v>0</v>
      </c>
      <c r="H143" s="18">
        <v>495</v>
      </c>
      <c r="I143" s="18">
        <v>12440</v>
      </c>
      <c r="J143" s="18">
        <v>18608.22</v>
      </c>
      <c r="K143" s="18">
        <v>15547.81</v>
      </c>
      <c r="L143" s="18">
        <v>13734.18</v>
      </c>
      <c r="M143" s="18">
        <v>3404</v>
      </c>
      <c r="N143" s="57">
        <v>6.7000000000000002E-3</v>
      </c>
      <c r="O143" s="57">
        <v>1.1999999999999999E-3</v>
      </c>
      <c r="P143" s="57"/>
      <c r="Q143" s="57"/>
    </row>
    <row r="144" spans="3:17">
      <c r="C144" t="s">
        <v>1194</v>
      </c>
      <c r="D144" s="74"/>
      <c r="E144" s="18" t="s">
        <v>1195</v>
      </c>
      <c r="F144" s="18">
        <v>0</v>
      </c>
      <c r="G144" s="65">
        <v>0</v>
      </c>
      <c r="H144" s="18">
        <v>0</v>
      </c>
      <c r="I144" s="18"/>
      <c r="J144" s="18">
        <v>1220.23</v>
      </c>
      <c r="K144" s="18">
        <v>1018.29</v>
      </c>
      <c r="L144" s="18">
        <v>898.62</v>
      </c>
      <c r="M144" s="18">
        <v>217</v>
      </c>
      <c r="N144" s="57"/>
      <c r="O144" s="57"/>
      <c r="P144" s="57"/>
      <c r="Q144" s="57"/>
    </row>
    <row r="145" spans="3:17">
      <c r="C145" t="s">
        <v>1196</v>
      </c>
      <c r="D145" s="74"/>
      <c r="E145" s="18" t="s">
        <v>1197</v>
      </c>
      <c r="F145" s="18">
        <v>0</v>
      </c>
      <c r="G145" s="65">
        <v>0</v>
      </c>
      <c r="H145" s="18">
        <v>0</v>
      </c>
      <c r="I145" s="18"/>
      <c r="J145" s="18">
        <v>2187.9</v>
      </c>
      <c r="K145" s="18">
        <v>1834.86</v>
      </c>
      <c r="L145" s="18">
        <v>1625.65</v>
      </c>
      <c r="M145" s="18">
        <v>434</v>
      </c>
      <c r="N145" s="57"/>
      <c r="O145" s="57"/>
      <c r="P145" s="57"/>
      <c r="Q145" s="57"/>
    </row>
    <row r="146" spans="3:17">
      <c r="C146" t="s">
        <v>1198</v>
      </c>
      <c r="D146" s="74"/>
      <c r="E146" s="18" t="s">
        <v>1199</v>
      </c>
      <c r="F146" s="18">
        <v>995</v>
      </c>
      <c r="G146" s="65">
        <v>0</v>
      </c>
      <c r="H146" s="18">
        <v>995</v>
      </c>
      <c r="I146" s="18"/>
      <c r="J146" s="18">
        <v>1093.95</v>
      </c>
      <c r="K146" s="18">
        <v>917.43</v>
      </c>
      <c r="L146" s="18">
        <v>812.83</v>
      </c>
      <c r="M146" s="18">
        <v>217</v>
      </c>
      <c r="N146" s="57"/>
      <c r="O146" s="57"/>
      <c r="P146" s="57"/>
      <c r="Q146" s="57"/>
    </row>
    <row r="147" spans="3:17">
      <c r="C147" t="s">
        <v>1200</v>
      </c>
      <c r="D147" s="74"/>
      <c r="E147" s="18" t="s">
        <v>1201</v>
      </c>
      <c r="F147" s="18">
        <v>5345</v>
      </c>
      <c r="G147" s="65">
        <v>0</v>
      </c>
      <c r="H147" s="18">
        <v>5345</v>
      </c>
      <c r="I147" s="18"/>
      <c r="J147" s="18">
        <v>826.56</v>
      </c>
      <c r="K147" s="18">
        <v>685.35</v>
      </c>
      <c r="L147" s="18">
        <v>601.66</v>
      </c>
      <c r="M147" s="18">
        <v>125</v>
      </c>
      <c r="N147" s="57"/>
      <c r="O147" s="57"/>
      <c r="P147" s="57"/>
      <c r="Q147" s="57"/>
    </row>
    <row r="148" spans="3:17">
      <c r="C148" t="s">
        <v>1202</v>
      </c>
      <c r="D148" s="74"/>
      <c r="E148" s="18" t="s">
        <v>1203</v>
      </c>
      <c r="F148" s="18">
        <v>38270</v>
      </c>
      <c r="G148" s="65">
        <v>0.40570000000000001</v>
      </c>
      <c r="H148" s="18">
        <v>22745</v>
      </c>
      <c r="I148" s="18"/>
      <c r="J148" s="18">
        <v>887.56</v>
      </c>
      <c r="K148" s="18">
        <v>746.35</v>
      </c>
      <c r="L148" s="18">
        <v>662.66</v>
      </c>
      <c r="M148" s="18">
        <v>186</v>
      </c>
      <c r="N148" s="57"/>
      <c r="O148" s="57"/>
      <c r="P148" s="57"/>
      <c r="Q148" s="57"/>
    </row>
    <row r="149" spans="3:17">
      <c r="C149" t="s">
        <v>1204</v>
      </c>
      <c r="D149" s="74"/>
      <c r="E149" s="18" t="s">
        <v>1205</v>
      </c>
      <c r="F149" s="18">
        <v>4995</v>
      </c>
      <c r="G149" s="65">
        <v>0.2316</v>
      </c>
      <c r="H149" s="18">
        <v>3838</v>
      </c>
      <c r="I149" s="18"/>
      <c r="J149" s="18">
        <v>826.56</v>
      </c>
      <c r="K149" s="18">
        <v>685.35</v>
      </c>
      <c r="L149" s="18">
        <v>601.66</v>
      </c>
      <c r="M149" s="18">
        <v>125</v>
      </c>
      <c r="N149" s="57"/>
      <c r="O149" s="57"/>
      <c r="P149" s="57"/>
      <c r="Q149" s="57"/>
    </row>
    <row r="150" spans="3:17">
      <c r="C150" t="s">
        <v>1206</v>
      </c>
      <c r="D150" s="74"/>
      <c r="E150" s="18" t="s">
        <v>1207</v>
      </c>
      <c r="F150" s="18">
        <v>2995</v>
      </c>
      <c r="G150" s="65">
        <v>0.2581</v>
      </c>
      <c r="H150" s="18">
        <v>2222</v>
      </c>
      <c r="I150" s="18"/>
      <c r="J150" s="18">
        <v>826.56</v>
      </c>
      <c r="K150" s="18">
        <v>685.35</v>
      </c>
      <c r="L150" s="18">
        <v>601.66</v>
      </c>
      <c r="M150" s="18">
        <v>125</v>
      </c>
      <c r="N150" s="57"/>
      <c r="O150" s="57"/>
      <c r="P150" s="57"/>
      <c r="Q150" s="57"/>
    </row>
    <row r="151" spans="3:17">
      <c r="C151" t="s">
        <v>1208</v>
      </c>
      <c r="D151" s="74"/>
      <c r="E151" s="18" t="s">
        <v>1209</v>
      </c>
      <c r="F151" s="18">
        <v>400</v>
      </c>
      <c r="G151" s="65">
        <v>0</v>
      </c>
      <c r="H151" s="18">
        <v>400</v>
      </c>
      <c r="I151" s="18"/>
      <c r="J151" s="18">
        <v>887.56</v>
      </c>
      <c r="K151" s="18">
        <v>746.35</v>
      </c>
      <c r="L151" s="18">
        <v>662.66</v>
      </c>
      <c r="M151" s="18">
        <v>186</v>
      </c>
      <c r="N151" s="57"/>
      <c r="O151" s="57"/>
      <c r="P151" s="57"/>
      <c r="Q151" s="57"/>
    </row>
    <row r="152" spans="3:17">
      <c r="C152" t="s">
        <v>1210</v>
      </c>
      <c r="D152" s="74"/>
      <c r="E152" s="18" t="s">
        <v>1211</v>
      </c>
      <c r="F152" s="18">
        <v>13800</v>
      </c>
      <c r="G152" s="65">
        <v>0.27539999999999998</v>
      </c>
      <c r="H152" s="18">
        <v>9999</v>
      </c>
      <c r="I152" s="18"/>
      <c r="J152" s="18">
        <v>350.78</v>
      </c>
      <c r="K152" s="18">
        <v>280.17</v>
      </c>
      <c r="L152" s="18">
        <v>238.33</v>
      </c>
      <c r="M152" s="18">
        <v>0</v>
      </c>
      <c r="N152" s="57"/>
      <c r="O152" s="57"/>
      <c r="P152" s="57"/>
      <c r="Q152" s="57"/>
    </row>
    <row r="153" spans="3:17">
      <c r="C153" t="s">
        <v>1212</v>
      </c>
      <c r="D153" s="74"/>
      <c r="E153" s="18" t="s">
        <v>1213</v>
      </c>
      <c r="F153" s="18">
        <v>14000</v>
      </c>
      <c r="G153" s="65">
        <v>0.1343</v>
      </c>
      <c r="H153" s="18">
        <v>12120</v>
      </c>
      <c r="I153" s="18"/>
      <c r="J153" s="18">
        <v>1263.3399999999999</v>
      </c>
      <c r="K153" s="18">
        <v>1051.52</v>
      </c>
      <c r="L153" s="18">
        <v>925.99</v>
      </c>
      <c r="M153" s="18">
        <v>211</v>
      </c>
      <c r="N153" s="57"/>
      <c r="O153" s="57"/>
      <c r="P153" s="57"/>
      <c r="Q153" s="57"/>
    </row>
    <row r="154" spans="3:17">
      <c r="C154" t="s">
        <v>1214</v>
      </c>
      <c r="D154" s="74"/>
      <c r="E154" s="18" t="s">
        <v>1215</v>
      </c>
      <c r="F154" s="18">
        <v>8550</v>
      </c>
      <c r="G154" s="65">
        <v>0.1789</v>
      </c>
      <c r="H154" s="18">
        <v>7020</v>
      </c>
      <c r="I154" s="18"/>
      <c r="J154" s="18">
        <v>957.72</v>
      </c>
      <c r="K154" s="18">
        <v>802.38</v>
      </c>
      <c r="L154" s="18">
        <v>710.33</v>
      </c>
      <c r="M154" s="18">
        <v>186</v>
      </c>
      <c r="N154" s="57"/>
      <c r="O154" s="57"/>
      <c r="P154" s="57"/>
      <c r="Q154" s="57"/>
    </row>
    <row r="155" spans="3:17">
      <c r="C155" t="s">
        <v>1216</v>
      </c>
      <c r="D155" s="74"/>
      <c r="E155" s="18" t="s">
        <v>1217</v>
      </c>
      <c r="F155" s="18">
        <v>2099</v>
      </c>
      <c r="G155" s="65">
        <v>0.15859999999999999</v>
      </c>
      <c r="H155" s="18">
        <v>1766</v>
      </c>
      <c r="I155" s="18"/>
      <c r="J155" s="18">
        <v>1093.95</v>
      </c>
      <c r="K155" s="18">
        <v>917.43</v>
      </c>
      <c r="L155" s="18">
        <v>812.83</v>
      </c>
      <c r="M155" s="18">
        <v>217</v>
      </c>
      <c r="N155" s="57"/>
      <c r="O155" s="57"/>
      <c r="P155" s="57"/>
      <c r="Q155" s="57"/>
    </row>
    <row r="156" spans="3:17">
      <c r="C156" t="s">
        <v>1216</v>
      </c>
      <c r="D156" s="74"/>
      <c r="E156" s="18" t="s">
        <v>1218</v>
      </c>
      <c r="F156" s="18">
        <v>1600</v>
      </c>
      <c r="G156" s="65">
        <v>0.22059999999999999</v>
      </c>
      <c r="H156" s="18">
        <v>1247</v>
      </c>
      <c r="I156" s="18"/>
      <c r="J156" s="18">
        <v>1093.95</v>
      </c>
      <c r="K156" s="18">
        <v>917.43</v>
      </c>
      <c r="L156" s="18">
        <v>812.83</v>
      </c>
      <c r="M156" s="18">
        <v>217</v>
      </c>
      <c r="N156" s="57"/>
      <c r="O156" s="57"/>
      <c r="P156" s="57"/>
      <c r="Q156" s="57"/>
    </row>
    <row r="157" spans="3:17">
      <c r="C157" t="s">
        <v>1219</v>
      </c>
      <c r="D157" s="74"/>
      <c r="E157" s="18" t="s">
        <v>1220</v>
      </c>
      <c r="F157" s="18">
        <v>5700</v>
      </c>
      <c r="G157" s="65">
        <v>0.32669999999999999</v>
      </c>
      <c r="H157" s="18">
        <v>3838</v>
      </c>
      <c r="I157" s="18"/>
      <c r="J157" s="18">
        <v>5.26</v>
      </c>
      <c r="K157" s="18">
        <v>4.2</v>
      </c>
      <c r="L157" s="18">
        <v>3.57</v>
      </c>
      <c r="M157" s="18">
        <v>0</v>
      </c>
      <c r="N157" s="57"/>
      <c r="O157" s="57"/>
      <c r="P157" s="57"/>
      <c r="Q157" s="57"/>
    </row>
    <row r="158" spans="3:17">
      <c r="C158" t="s">
        <v>1221</v>
      </c>
      <c r="D158" s="74"/>
      <c r="E158" s="18" t="s">
        <v>1222</v>
      </c>
      <c r="F158" s="18">
        <v>99</v>
      </c>
      <c r="G158" s="65">
        <v>0</v>
      </c>
      <c r="H158" s="18">
        <v>99</v>
      </c>
      <c r="I158" s="18"/>
      <c r="J158" s="18">
        <v>2781.77</v>
      </c>
      <c r="K158" s="18">
        <v>2259.2800000000002</v>
      </c>
      <c r="L158" s="18">
        <v>1949.64</v>
      </c>
      <c r="M158" s="18">
        <v>186</v>
      </c>
      <c r="N158" s="57"/>
      <c r="O158" s="57"/>
      <c r="P158" s="57"/>
      <c r="Q158" s="57"/>
    </row>
    <row r="159" spans="3:17">
      <c r="C159" t="s">
        <v>1223</v>
      </c>
      <c r="D159" s="74"/>
      <c r="E159" s="18" t="s">
        <v>1224</v>
      </c>
      <c r="F159" s="18">
        <v>299</v>
      </c>
      <c r="G159" s="65">
        <v>0</v>
      </c>
      <c r="H159" s="18">
        <v>299</v>
      </c>
      <c r="I159" s="18"/>
      <c r="J159" s="18">
        <v>826.56</v>
      </c>
      <c r="K159" s="18">
        <v>685.35</v>
      </c>
      <c r="L159" s="18">
        <v>601.66</v>
      </c>
      <c r="M159" s="18">
        <v>125</v>
      </c>
      <c r="N159" s="57"/>
      <c r="O159" s="57"/>
      <c r="P159" s="57"/>
      <c r="Q159" s="57"/>
    </row>
    <row r="160" spans="3:17">
      <c r="C160" t="s">
        <v>1225</v>
      </c>
      <c r="D160" s="74"/>
      <c r="E160" s="18" t="s">
        <v>1226</v>
      </c>
      <c r="F160" s="18">
        <v>999</v>
      </c>
      <c r="G160" s="65">
        <v>0</v>
      </c>
      <c r="H160" s="18">
        <v>999</v>
      </c>
      <c r="I160" s="18"/>
      <c r="J160" s="18">
        <v>826.56</v>
      </c>
      <c r="K160" s="18">
        <v>685.35</v>
      </c>
      <c r="L160" s="18">
        <v>601.66</v>
      </c>
      <c r="M160" s="18">
        <v>125</v>
      </c>
      <c r="N160" s="57"/>
      <c r="O160" s="57"/>
      <c r="P160" s="57"/>
      <c r="Q160" s="57"/>
    </row>
    <row r="161" spans="3:17">
      <c r="C161" t="s">
        <v>1227</v>
      </c>
      <c r="D161" s="74"/>
      <c r="E161" s="18" t="s">
        <v>1228</v>
      </c>
      <c r="F161" s="18">
        <v>990</v>
      </c>
      <c r="G161" s="65">
        <v>0</v>
      </c>
      <c r="H161" s="18">
        <v>990</v>
      </c>
      <c r="I161" s="18"/>
      <c r="J161" s="18">
        <v>887.56</v>
      </c>
      <c r="K161" s="18">
        <v>746.35</v>
      </c>
      <c r="L161" s="18">
        <v>662.66</v>
      </c>
      <c r="M161" s="18">
        <v>186</v>
      </c>
      <c r="N161" s="57"/>
      <c r="O161" s="57"/>
      <c r="P161" s="57"/>
      <c r="Q161" s="57"/>
    </row>
    <row r="162" spans="3:17">
      <c r="C162" t="s">
        <v>1229</v>
      </c>
      <c r="D162" s="74"/>
      <c r="E162" s="18" t="s">
        <v>1230</v>
      </c>
      <c r="F162" s="18">
        <v>895</v>
      </c>
      <c r="G162" s="65">
        <v>0</v>
      </c>
      <c r="H162" s="18">
        <v>895</v>
      </c>
      <c r="I162" s="18"/>
      <c r="J162" s="18">
        <v>755.97</v>
      </c>
      <c r="K162" s="18">
        <v>622.53</v>
      </c>
      <c r="L162" s="18">
        <v>543.44000000000005</v>
      </c>
      <c r="M162" s="18">
        <v>93</v>
      </c>
      <c r="N162" s="57"/>
      <c r="O162" s="57"/>
      <c r="P162" s="57"/>
      <c r="Q162" s="57"/>
    </row>
    <row r="163" spans="3:17">
      <c r="C163" t="s">
        <v>1231</v>
      </c>
      <c r="D163" s="74"/>
      <c r="E163" s="18" t="s">
        <v>1232</v>
      </c>
      <c r="F163" s="18">
        <v>150</v>
      </c>
      <c r="G163" s="65">
        <v>0</v>
      </c>
      <c r="H163" s="18">
        <v>150</v>
      </c>
      <c r="I163" s="18"/>
      <c r="J163" s="18">
        <v>105.23</v>
      </c>
      <c r="K163" s="18">
        <v>84.05</v>
      </c>
      <c r="L163" s="18">
        <v>71.5</v>
      </c>
      <c r="M163" s="18">
        <v>0</v>
      </c>
      <c r="N163" s="57"/>
      <c r="O163" s="57"/>
      <c r="P163" s="57"/>
      <c r="Q163" s="57"/>
    </row>
    <row r="164" spans="3:17">
      <c r="C164" t="s">
        <v>1233</v>
      </c>
      <c r="D164" s="74"/>
      <c r="E164" s="18" t="s">
        <v>1234</v>
      </c>
      <c r="F164" s="18">
        <v>13900</v>
      </c>
      <c r="G164" s="65">
        <v>0.20799999999999999</v>
      </c>
      <c r="H164" s="18">
        <v>11009</v>
      </c>
      <c r="I164" s="18"/>
      <c r="J164" s="18">
        <v>17.54</v>
      </c>
      <c r="K164" s="18">
        <v>14.01</v>
      </c>
      <c r="L164" s="18">
        <v>11.92</v>
      </c>
      <c r="M164" s="18">
        <v>0</v>
      </c>
      <c r="N164" s="57"/>
      <c r="O164" s="57"/>
      <c r="P164" s="57"/>
      <c r="Q164" s="57"/>
    </row>
    <row r="165" spans="3:17">
      <c r="C165" t="s">
        <v>1235</v>
      </c>
      <c r="D165" s="74"/>
      <c r="E165" s="18" t="s">
        <v>1236</v>
      </c>
      <c r="F165" s="18">
        <v>2000</v>
      </c>
      <c r="G165" s="65">
        <v>0</v>
      </c>
      <c r="H165" s="18">
        <v>2000</v>
      </c>
      <c r="I165" s="18"/>
      <c r="J165" s="18">
        <v>826.56</v>
      </c>
      <c r="K165" s="18">
        <v>685.35</v>
      </c>
      <c r="L165" s="18">
        <v>601.66</v>
      </c>
      <c r="M165" s="18">
        <v>125</v>
      </c>
      <c r="N165" s="57"/>
      <c r="O165" s="57"/>
      <c r="P165" s="57"/>
      <c r="Q165" s="57"/>
    </row>
    <row r="166" spans="3:17">
      <c r="C166" t="s">
        <v>1237</v>
      </c>
      <c r="D166" s="74"/>
      <c r="E166" s="18" t="s">
        <v>1238</v>
      </c>
      <c r="F166" s="18">
        <v>5995</v>
      </c>
      <c r="G166" s="65">
        <v>0.1585</v>
      </c>
      <c r="H166" s="18">
        <v>5045</v>
      </c>
      <c r="I166" s="18"/>
      <c r="J166" s="18">
        <v>826.56</v>
      </c>
      <c r="K166" s="18">
        <v>685.35</v>
      </c>
      <c r="L166" s="18">
        <v>601.66</v>
      </c>
      <c r="M166" s="18">
        <v>125</v>
      </c>
      <c r="N166" s="57"/>
      <c r="O166" s="57"/>
      <c r="P166" s="57"/>
      <c r="Q166" s="57"/>
    </row>
    <row r="167" spans="3:17">
      <c r="C167" t="s">
        <v>1239</v>
      </c>
      <c r="D167" s="74"/>
      <c r="E167" s="18" t="s">
        <v>1240</v>
      </c>
      <c r="F167" s="18">
        <v>549</v>
      </c>
      <c r="G167" s="65">
        <v>0</v>
      </c>
      <c r="H167" s="18">
        <v>549</v>
      </c>
      <c r="I167" s="18"/>
      <c r="J167" s="18">
        <v>826.56</v>
      </c>
      <c r="K167" s="18">
        <v>685.35</v>
      </c>
      <c r="L167" s="18">
        <v>601.66</v>
      </c>
      <c r="M167" s="18">
        <v>125</v>
      </c>
      <c r="N167" s="57"/>
      <c r="O167" s="57"/>
      <c r="P167" s="57"/>
      <c r="Q167" s="57"/>
    </row>
    <row r="168" spans="3:17">
      <c r="C168" t="s">
        <v>1241</v>
      </c>
      <c r="D168" s="74"/>
      <c r="E168" s="18" t="s">
        <v>1242</v>
      </c>
      <c r="F168" s="18">
        <v>279</v>
      </c>
      <c r="G168" s="65">
        <v>0.1326</v>
      </c>
      <c r="H168" s="18">
        <v>242</v>
      </c>
      <c r="I168" s="18"/>
      <c r="J168" s="18">
        <v>175.39</v>
      </c>
      <c r="K168" s="18">
        <v>140.09</v>
      </c>
      <c r="L168" s="18">
        <v>119.17</v>
      </c>
      <c r="M168" s="18">
        <v>0</v>
      </c>
      <c r="N168" s="57"/>
      <c r="O168" s="57"/>
      <c r="P168" s="57"/>
      <c r="Q168" s="57"/>
    </row>
    <row r="169" spans="3:17">
      <c r="C169" t="s">
        <v>1243</v>
      </c>
      <c r="D169" s="74"/>
      <c r="E169" s="18" t="s">
        <v>1244</v>
      </c>
      <c r="F169" s="18">
        <v>1399</v>
      </c>
      <c r="G169" s="65">
        <v>9.0800000000000006E-2</v>
      </c>
      <c r="H169" s="18">
        <v>1272</v>
      </c>
      <c r="I169" s="18"/>
      <c r="J169" s="18">
        <v>887.56</v>
      </c>
      <c r="K169" s="18">
        <v>746.35</v>
      </c>
      <c r="L169" s="18">
        <v>662.66</v>
      </c>
      <c r="M169" s="18">
        <v>186</v>
      </c>
      <c r="N169" s="57"/>
      <c r="O169" s="57"/>
      <c r="P169" s="57"/>
      <c r="Q169" s="57"/>
    </row>
    <row r="170" spans="3:17">
      <c r="C170" t="s">
        <v>1245</v>
      </c>
      <c r="D170" s="74"/>
      <c r="E170" s="18" t="s">
        <v>1246</v>
      </c>
      <c r="F170" s="18">
        <v>3495</v>
      </c>
      <c r="G170" s="65">
        <v>0</v>
      </c>
      <c r="H170" s="18">
        <v>3495</v>
      </c>
      <c r="I170" s="18"/>
      <c r="J170" s="18">
        <v>887.56</v>
      </c>
      <c r="K170" s="18">
        <v>746.35</v>
      </c>
      <c r="L170" s="18">
        <v>662.66</v>
      </c>
      <c r="M170" s="18">
        <v>186</v>
      </c>
      <c r="N170" s="57"/>
      <c r="O170" s="57"/>
      <c r="P170" s="57"/>
      <c r="Q170" s="57"/>
    </row>
    <row r="171" spans="3:17">
      <c r="C171" t="s">
        <v>1058</v>
      </c>
      <c r="D171" s="74"/>
      <c r="E171" s="18" t="s">
        <v>1059</v>
      </c>
      <c r="F171" s="18">
        <v>8995</v>
      </c>
      <c r="G171" s="65">
        <v>0.15840000000000001</v>
      </c>
      <c r="H171" s="18">
        <v>7570</v>
      </c>
      <c r="I171" s="18"/>
      <c r="J171" s="18">
        <v>172.6</v>
      </c>
      <c r="K171" s="18">
        <v>147.91999999999999</v>
      </c>
      <c r="L171" s="18">
        <v>133.30000000000001</v>
      </c>
      <c r="M171" s="18">
        <v>50</v>
      </c>
      <c r="N171" s="57"/>
      <c r="O171" s="57"/>
      <c r="P171" s="57"/>
      <c r="Q171" s="57"/>
    </row>
    <row r="172" spans="3:17">
      <c r="C172" t="s">
        <v>1247</v>
      </c>
      <c r="D172" s="74"/>
      <c r="E172" s="18" t="s">
        <v>1248</v>
      </c>
      <c r="F172" s="18">
        <v>595</v>
      </c>
      <c r="G172" s="65">
        <v>0</v>
      </c>
      <c r="H172" s="18">
        <v>595</v>
      </c>
      <c r="I172" s="18"/>
      <c r="J172" s="18">
        <v>0</v>
      </c>
      <c r="K172" s="18">
        <v>0</v>
      </c>
      <c r="L172" s="18">
        <v>0</v>
      </c>
      <c r="M172" s="18">
        <v>0</v>
      </c>
      <c r="N172" s="57"/>
      <c r="O172" s="57"/>
      <c r="P172" s="57"/>
      <c r="Q172" s="57"/>
    </row>
    <row r="173" spans="3:17">
      <c r="C173" t="s">
        <v>1249</v>
      </c>
      <c r="D173" s="74"/>
      <c r="E173" s="18" t="s">
        <v>1250</v>
      </c>
      <c r="F173" s="18">
        <v>299</v>
      </c>
      <c r="G173" s="65">
        <v>0.1605</v>
      </c>
      <c r="H173" s="18">
        <v>251</v>
      </c>
      <c r="I173" s="18"/>
      <c r="J173" s="18">
        <v>350.78</v>
      </c>
      <c r="K173" s="18">
        <v>280.17</v>
      </c>
      <c r="L173" s="18">
        <v>238.33</v>
      </c>
      <c r="M173" s="18">
        <v>0</v>
      </c>
      <c r="N173" s="57"/>
      <c r="O173" s="57"/>
      <c r="P173" s="57"/>
      <c r="Q173" s="57"/>
    </row>
    <row r="174" spans="3:17">
      <c r="C174" t="s">
        <v>1251</v>
      </c>
      <c r="D174" s="74"/>
      <c r="E174" s="18" t="s">
        <v>1252</v>
      </c>
      <c r="F174" s="18">
        <v>15000</v>
      </c>
      <c r="G174" s="65">
        <v>0.29299999999999998</v>
      </c>
      <c r="H174" s="18">
        <v>10605</v>
      </c>
      <c r="I174" s="18"/>
      <c r="J174" s="18">
        <v>196.44</v>
      </c>
      <c r="K174" s="18">
        <v>156.9</v>
      </c>
      <c r="L174" s="18">
        <v>133.46</v>
      </c>
      <c r="M174" s="18">
        <v>0</v>
      </c>
      <c r="N174" s="57"/>
      <c r="O174" s="57"/>
      <c r="P174" s="57"/>
      <c r="Q174" s="57"/>
    </row>
    <row r="175" spans="3:17">
      <c r="C175" t="s">
        <v>1253</v>
      </c>
      <c r="D175" s="74"/>
      <c r="E175" s="18" t="s">
        <v>1254</v>
      </c>
      <c r="F175" s="18">
        <v>15000</v>
      </c>
      <c r="G175" s="65">
        <v>0.192</v>
      </c>
      <c r="H175" s="18">
        <v>12120</v>
      </c>
      <c r="I175" s="18"/>
      <c r="J175" s="18">
        <v>1263.3399999999999</v>
      </c>
      <c r="K175" s="18">
        <v>1051.52</v>
      </c>
      <c r="L175" s="18">
        <v>925.99</v>
      </c>
      <c r="M175" s="18">
        <v>211</v>
      </c>
      <c r="N175" s="57"/>
      <c r="O175" s="57"/>
      <c r="P175" s="57"/>
      <c r="Q175" s="57"/>
    </row>
    <row r="176" spans="3:17">
      <c r="C176" t="s">
        <v>1255</v>
      </c>
      <c r="D176" s="74"/>
      <c r="E176" s="18" t="s">
        <v>1256</v>
      </c>
      <c r="F176" s="18">
        <v>30000</v>
      </c>
      <c r="G176" s="65">
        <v>0.24249999999999999</v>
      </c>
      <c r="H176" s="18">
        <v>22725</v>
      </c>
      <c r="I176" s="18"/>
      <c r="J176" s="18">
        <v>1263.3399999999999</v>
      </c>
      <c r="K176" s="18">
        <v>1051.52</v>
      </c>
      <c r="L176" s="18">
        <v>925.99</v>
      </c>
      <c r="M176" s="18">
        <v>211</v>
      </c>
      <c r="N176" s="57"/>
      <c r="O176" s="57"/>
      <c r="P176" s="57"/>
      <c r="Q176" s="57"/>
    </row>
    <row r="177" spans="3:17">
      <c r="C177" t="s">
        <v>1064</v>
      </c>
      <c r="D177" s="74"/>
      <c r="E177" s="18" t="s">
        <v>1065</v>
      </c>
      <c r="F177" s="18">
        <v>150</v>
      </c>
      <c r="G177" s="65">
        <v>0</v>
      </c>
      <c r="H177" s="18">
        <v>150</v>
      </c>
      <c r="I177" s="18"/>
      <c r="J177" s="18">
        <v>949.56</v>
      </c>
      <c r="K177" s="18">
        <v>808.35</v>
      </c>
      <c r="L177" s="18">
        <v>724.66</v>
      </c>
      <c r="M177" s="18">
        <v>248</v>
      </c>
      <c r="N177" s="57"/>
      <c r="O177" s="57"/>
      <c r="P177" s="57"/>
      <c r="Q177" s="57"/>
    </row>
    <row r="178" spans="3:17">
      <c r="C178" t="s">
        <v>1066</v>
      </c>
      <c r="D178" s="74"/>
      <c r="E178" s="18" t="s">
        <v>1067</v>
      </c>
      <c r="F178" s="18">
        <v>0</v>
      </c>
      <c r="G178" s="65">
        <v>0</v>
      </c>
      <c r="H178" s="18">
        <v>0</v>
      </c>
      <c r="I178" s="18"/>
      <c r="J178" s="18">
        <v>949.56</v>
      </c>
      <c r="K178" s="18">
        <v>808.35</v>
      </c>
      <c r="L178" s="18">
        <v>724.66</v>
      </c>
      <c r="M178" s="18">
        <v>248</v>
      </c>
      <c r="N178" s="57"/>
      <c r="O178" s="57"/>
      <c r="P178" s="57"/>
      <c r="Q178" s="57"/>
    </row>
    <row r="179" spans="3:17">
      <c r="C179" t="s">
        <v>1257</v>
      </c>
      <c r="D179" s="74"/>
      <c r="E179" s="18" t="s">
        <v>1258</v>
      </c>
      <c r="F179" s="18">
        <v>0</v>
      </c>
      <c r="G179" s="65">
        <v>0</v>
      </c>
      <c r="H179" s="18">
        <v>0</v>
      </c>
      <c r="I179" s="18"/>
      <c r="J179" s="18">
        <v>0</v>
      </c>
      <c r="K179" s="18">
        <v>0</v>
      </c>
      <c r="L179" s="18">
        <v>0</v>
      </c>
      <c r="M179" s="18">
        <v>0</v>
      </c>
      <c r="N179" s="57"/>
      <c r="O179" s="57"/>
      <c r="P179" s="57"/>
      <c r="Q179" s="57"/>
    </row>
    <row r="180" spans="3:17">
      <c r="C180" t="s">
        <v>1068</v>
      </c>
      <c r="D180" s="74"/>
      <c r="E180" s="18" t="s">
        <v>1069</v>
      </c>
      <c r="F180" s="18">
        <v>5700</v>
      </c>
      <c r="G180" s="65">
        <v>0.27350000000000002</v>
      </c>
      <c r="H180" s="18">
        <v>4141</v>
      </c>
      <c r="I180" s="18"/>
      <c r="J180" s="18">
        <v>121.02</v>
      </c>
      <c r="K180" s="18">
        <v>96.66</v>
      </c>
      <c r="L180" s="18">
        <v>82.22</v>
      </c>
      <c r="M180" s="18">
        <v>0</v>
      </c>
      <c r="N180" s="57"/>
      <c r="O180" s="57"/>
      <c r="P180" s="57"/>
      <c r="Q180" s="57"/>
    </row>
    <row r="181" spans="3:17">
      <c r="C181" t="s">
        <v>1070</v>
      </c>
      <c r="D181" s="74"/>
      <c r="E181" s="18" t="s">
        <v>1071</v>
      </c>
      <c r="F181" s="18">
        <v>5000</v>
      </c>
      <c r="G181" s="65">
        <v>0.495</v>
      </c>
      <c r="H181" s="18">
        <v>2525</v>
      </c>
      <c r="I181" s="18"/>
      <c r="J181" s="18">
        <v>121.02</v>
      </c>
      <c r="K181" s="18">
        <v>96.66</v>
      </c>
      <c r="L181" s="18">
        <v>82.22</v>
      </c>
      <c r="M181" s="18">
        <v>0</v>
      </c>
      <c r="N181" s="57"/>
      <c r="O181" s="57"/>
      <c r="P181" s="57"/>
      <c r="Q181" s="57"/>
    </row>
    <row r="182" spans="3:17">
      <c r="C182" t="s">
        <v>1259</v>
      </c>
      <c r="D182" s="74"/>
      <c r="E182" s="18" t="s">
        <v>1260</v>
      </c>
      <c r="F182" s="18">
        <v>2000</v>
      </c>
      <c r="G182" s="65">
        <v>0</v>
      </c>
      <c r="H182" s="18">
        <v>2000</v>
      </c>
      <c r="I182" s="18"/>
      <c r="J182" s="18">
        <v>121.02</v>
      </c>
      <c r="K182" s="18">
        <v>96.66</v>
      </c>
      <c r="L182" s="18">
        <v>82.22</v>
      </c>
      <c r="M182" s="18">
        <v>0</v>
      </c>
      <c r="N182" s="57"/>
      <c r="O182" s="57"/>
      <c r="P182" s="57"/>
      <c r="Q182" s="57"/>
    </row>
    <row r="183" spans="3:17">
      <c r="C183" t="s">
        <v>1261</v>
      </c>
      <c r="D183" s="74"/>
      <c r="E183" s="18" t="s">
        <v>1262</v>
      </c>
      <c r="F183" s="18">
        <v>11000</v>
      </c>
      <c r="G183" s="65">
        <v>0.1925</v>
      </c>
      <c r="H183" s="18">
        <v>8883</v>
      </c>
      <c r="I183" s="18"/>
      <c r="J183" s="18">
        <v>17.54</v>
      </c>
      <c r="K183" s="18">
        <v>14.01</v>
      </c>
      <c r="L183" s="18">
        <v>11.92</v>
      </c>
      <c r="M183" s="18">
        <v>0</v>
      </c>
      <c r="N183" s="57"/>
      <c r="O183" s="57"/>
      <c r="P183" s="57"/>
      <c r="Q183" s="57"/>
    </row>
    <row r="184" spans="3:17">
      <c r="C184" t="s">
        <v>1072</v>
      </c>
      <c r="D184" s="74"/>
      <c r="E184" s="18" t="s">
        <v>1073</v>
      </c>
      <c r="F184" s="18">
        <v>17000</v>
      </c>
      <c r="G184" s="65">
        <v>0.16819999999999999</v>
      </c>
      <c r="H184" s="18">
        <v>14140</v>
      </c>
      <c r="I184" s="18"/>
      <c r="J184" s="18">
        <v>462.78</v>
      </c>
      <c r="K184" s="18">
        <v>392.17</v>
      </c>
      <c r="L184" s="18">
        <v>350.33</v>
      </c>
      <c r="M184" s="18">
        <v>112</v>
      </c>
      <c r="N184" s="57"/>
      <c r="O184" s="57"/>
      <c r="P184" s="57"/>
      <c r="Q184" s="57"/>
    </row>
    <row r="185" spans="3:17">
      <c r="C185" t="s">
        <v>1263</v>
      </c>
      <c r="D185" s="74"/>
      <c r="E185" s="18" t="s">
        <v>1264</v>
      </c>
      <c r="F185" s="18">
        <v>600</v>
      </c>
      <c r="G185" s="65">
        <v>0</v>
      </c>
      <c r="H185" s="18">
        <v>600</v>
      </c>
      <c r="I185" s="18"/>
      <c r="J185" s="18">
        <v>34.9</v>
      </c>
      <c r="K185" s="18">
        <v>27.88</v>
      </c>
      <c r="L185" s="18">
        <v>23.71</v>
      </c>
      <c r="M185" s="18">
        <v>0</v>
      </c>
      <c r="N185" s="57"/>
      <c r="O185" s="57"/>
      <c r="P185" s="57"/>
      <c r="Q185" s="57"/>
    </row>
    <row r="186" spans="3:17">
      <c r="C186" t="s">
        <v>1265</v>
      </c>
      <c r="D186" s="74"/>
      <c r="E186" s="18" t="s">
        <v>1266</v>
      </c>
      <c r="F186" s="18">
        <v>43250</v>
      </c>
      <c r="G186" s="65">
        <v>0.40960000000000002</v>
      </c>
      <c r="H186" s="18">
        <v>25533</v>
      </c>
      <c r="I186" s="18"/>
      <c r="J186" s="18">
        <v>15.61</v>
      </c>
      <c r="K186" s="18">
        <v>12.47</v>
      </c>
      <c r="L186" s="18">
        <v>10.61</v>
      </c>
      <c r="M186" s="18">
        <v>0</v>
      </c>
      <c r="N186" s="57"/>
      <c r="O186" s="57"/>
      <c r="P186" s="57"/>
      <c r="Q186" s="57"/>
    </row>
    <row r="187" spans="3:17">
      <c r="C187" t="s">
        <v>1267</v>
      </c>
      <c r="D187" s="74"/>
      <c r="E187" s="18" t="s">
        <v>1268</v>
      </c>
      <c r="F187" s="18">
        <v>4995</v>
      </c>
      <c r="G187" s="65">
        <v>0.2316</v>
      </c>
      <c r="H187" s="18">
        <v>3838</v>
      </c>
      <c r="I187" s="18"/>
      <c r="J187" s="18">
        <v>313.08999999999997</v>
      </c>
      <c r="K187" s="18">
        <v>260.13</v>
      </c>
      <c r="L187" s="18">
        <v>228.75</v>
      </c>
      <c r="M187" s="18">
        <v>50</v>
      </c>
      <c r="N187" s="57"/>
      <c r="O187" s="57"/>
      <c r="P187" s="57"/>
      <c r="Q187" s="57"/>
    </row>
    <row r="188" spans="3:17">
      <c r="C188" t="s">
        <v>1269</v>
      </c>
      <c r="D188" s="74"/>
      <c r="E188" s="18" t="s">
        <v>1270</v>
      </c>
      <c r="F188" s="18">
        <v>2995</v>
      </c>
      <c r="G188" s="65">
        <v>0.2581</v>
      </c>
      <c r="H188" s="18">
        <v>2222</v>
      </c>
      <c r="I188" s="18"/>
      <c r="J188" s="18">
        <v>120.16</v>
      </c>
      <c r="K188" s="18">
        <v>106.03</v>
      </c>
      <c r="L188" s="18">
        <v>97.67</v>
      </c>
      <c r="M188" s="18">
        <v>50</v>
      </c>
      <c r="N188" s="57"/>
      <c r="O188" s="57"/>
      <c r="P188" s="57"/>
      <c r="Q188" s="57"/>
    </row>
    <row r="189" spans="3:17">
      <c r="C189" t="s">
        <v>1271</v>
      </c>
      <c r="D189" s="74"/>
      <c r="E189" s="18" t="s">
        <v>1272</v>
      </c>
      <c r="F189" s="18">
        <v>400</v>
      </c>
      <c r="G189" s="65">
        <v>0</v>
      </c>
      <c r="H189" s="18">
        <v>400</v>
      </c>
      <c r="I189" s="18"/>
      <c r="J189" s="18">
        <v>957.72</v>
      </c>
      <c r="K189" s="18">
        <v>802.38</v>
      </c>
      <c r="L189" s="18">
        <v>710.33</v>
      </c>
      <c r="M189" s="18">
        <v>186</v>
      </c>
      <c r="N189" s="57"/>
      <c r="O189" s="57"/>
      <c r="P189" s="57"/>
      <c r="Q189" s="57"/>
    </row>
    <row r="190" spans="3:17">
      <c r="C190" t="s">
        <v>1273</v>
      </c>
      <c r="D190" s="74"/>
      <c r="E190" s="18" t="s">
        <v>1274</v>
      </c>
      <c r="F190" s="18">
        <v>13800</v>
      </c>
      <c r="G190" s="65">
        <v>0.27539999999999998</v>
      </c>
      <c r="H190" s="18">
        <v>9999</v>
      </c>
      <c r="I190" s="18"/>
      <c r="J190" s="18">
        <v>957.72</v>
      </c>
      <c r="K190" s="18">
        <v>802.38</v>
      </c>
      <c r="L190" s="18">
        <v>710.33</v>
      </c>
      <c r="M190" s="18">
        <v>186</v>
      </c>
      <c r="N190" s="57"/>
      <c r="O190" s="57"/>
      <c r="P190" s="57"/>
      <c r="Q190" s="57"/>
    </row>
    <row r="191" spans="3:17">
      <c r="C191" t="s">
        <v>1275</v>
      </c>
      <c r="D191" s="74"/>
      <c r="E191" s="18" t="s">
        <v>1276</v>
      </c>
      <c r="F191" s="18">
        <v>14000</v>
      </c>
      <c r="G191" s="65">
        <v>0.1343</v>
      </c>
      <c r="H191" s="18">
        <v>12120</v>
      </c>
      <c r="I191" s="18"/>
      <c r="J191" s="18">
        <v>52.58</v>
      </c>
      <c r="K191" s="18">
        <v>42</v>
      </c>
      <c r="L191" s="18">
        <v>35.729999999999997</v>
      </c>
      <c r="M191" s="18">
        <v>0</v>
      </c>
      <c r="N191" s="57"/>
      <c r="O191" s="57"/>
      <c r="P191" s="57"/>
      <c r="Q191" s="57"/>
    </row>
    <row r="192" spans="3:17">
      <c r="C192" t="s">
        <v>1277</v>
      </c>
      <c r="D192" s="74"/>
      <c r="E192" s="18" t="s">
        <v>1278</v>
      </c>
      <c r="F192" s="18">
        <v>8550</v>
      </c>
      <c r="G192" s="65">
        <v>0.1789</v>
      </c>
      <c r="H192" s="18">
        <v>7020</v>
      </c>
      <c r="I192" s="18"/>
      <c r="J192" s="18">
        <v>1220.23</v>
      </c>
      <c r="K192" s="18">
        <v>1018.29</v>
      </c>
      <c r="L192" s="18">
        <v>898.62</v>
      </c>
      <c r="M192" s="18">
        <v>217</v>
      </c>
      <c r="N192" s="57"/>
      <c r="O192" s="57"/>
      <c r="P192" s="57"/>
      <c r="Q192" s="57"/>
    </row>
    <row r="193" spans="3:17">
      <c r="C193" t="s">
        <v>1279</v>
      </c>
      <c r="D193" s="74"/>
      <c r="E193" s="18" t="s">
        <v>1280</v>
      </c>
      <c r="F193" s="18">
        <v>2099</v>
      </c>
      <c r="G193" s="65">
        <v>0.15859999999999999</v>
      </c>
      <c r="H193" s="18">
        <v>1766</v>
      </c>
      <c r="I193" s="18"/>
      <c r="J193" s="18">
        <v>1093.95</v>
      </c>
      <c r="K193" s="18">
        <v>917.43</v>
      </c>
      <c r="L193" s="18">
        <v>812.83</v>
      </c>
      <c r="M193" s="18">
        <v>217</v>
      </c>
      <c r="N193" s="57"/>
      <c r="O193" s="57"/>
      <c r="P193" s="57"/>
      <c r="Q193" s="57"/>
    </row>
    <row r="194" spans="3:17">
      <c r="C194" t="s">
        <v>1216</v>
      </c>
      <c r="D194" s="74"/>
      <c r="E194" s="18" t="s">
        <v>1281</v>
      </c>
      <c r="F194" s="18">
        <v>1600</v>
      </c>
      <c r="G194" s="65">
        <v>0.22059999999999999</v>
      </c>
      <c r="H194" s="18">
        <v>1247</v>
      </c>
      <c r="I194" s="18"/>
      <c r="J194" s="18">
        <v>1146.57</v>
      </c>
      <c r="K194" s="18">
        <v>959.46</v>
      </c>
      <c r="L194" s="18">
        <v>848.57</v>
      </c>
      <c r="M194" s="18">
        <v>217</v>
      </c>
      <c r="N194" s="57"/>
      <c r="O194" s="57"/>
      <c r="P194" s="57"/>
      <c r="Q194" s="57"/>
    </row>
    <row r="195" spans="3:17">
      <c r="C195" t="s">
        <v>1074</v>
      </c>
      <c r="D195" s="74"/>
      <c r="E195" s="18" t="s">
        <v>1075</v>
      </c>
      <c r="F195" s="18">
        <v>5700</v>
      </c>
      <c r="G195" s="65">
        <v>0.32669999999999999</v>
      </c>
      <c r="H195" s="18">
        <v>3838</v>
      </c>
      <c r="I195" s="18"/>
      <c r="J195" s="18">
        <v>28.06</v>
      </c>
      <c r="K195" s="18">
        <v>22.41</v>
      </c>
      <c r="L195" s="18">
        <v>19.07</v>
      </c>
      <c r="M195" s="18">
        <v>0</v>
      </c>
      <c r="N195" s="57"/>
      <c r="O195" s="57"/>
      <c r="P195" s="57"/>
      <c r="Q195" s="57"/>
    </row>
    <row r="196" spans="3:17">
      <c r="C196" t="s">
        <v>1204</v>
      </c>
      <c r="D196" s="74"/>
      <c r="E196" s="18" t="s">
        <v>1282</v>
      </c>
      <c r="F196" s="18">
        <v>99</v>
      </c>
      <c r="G196" s="65">
        <v>0</v>
      </c>
      <c r="H196" s="18">
        <v>99</v>
      </c>
      <c r="I196" s="18"/>
      <c r="J196" s="18">
        <v>701.56</v>
      </c>
      <c r="K196" s="18">
        <v>560.35</v>
      </c>
      <c r="L196" s="18">
        <v>476.66</v>
      </c>
      <c r="M196" s="18">
        <v>0</v>
      </c>
      <c r="N196" s="57"/>
      <c r="O196" s="57"/>
      <c r="P196" s="57"/>
      <c r="Q196" s="57"/>
    </row>
    <row r="197" spans="3:17">
      <c r="C197" t="s">
        <v>1283</v>
      </c>
      <c r="D197" s="74"/>
      <c r="E197" s="18" t="s">
        <v>1284</v>
      </c>
      <c r="F197" s="18">
        <v>299</v>
      </c>
      <c r="G197" s="65">
        <v>0</v>
      </c>
      <c r="H197" s="18">
        <v>299</v>
      </c>
      <c r="I197" s="18"/>
      <c r="J197" s="18">
        <v>826.56</v>
      </c>
      <c r="K197" s="18">
        <v>685.35</v>
      </c>
      <c r="L197" s="18">
        <v>601.66</v>
      </c>
      <c r="M197" s="18">
        <v>125</v>
      </c>
      <c r="N197" s="57"/>
      <c r="O197" s="57"/>
      <c r="P197" s="57"/>
      <c r="Q197" s="57"/>
    </row>
    <row r="198" spans="3:17">
      <c r="C198" t="s">
        <v>1285</v>
      </c>
      <c r="D198" s="74"/>
      <c r="E198" s="18" t="s">
        <v>1286</v>
      </c>
      <c r="F198" s="18">
        <v>999</v>
      </c>
      <c r="G198" s="65">
        <v>0</v>
      </c>
      <c r="H198" s="18">
        <v>999</v>
      </c>
      <c r="I198" s="18"/>
      <c r="J198" s="18">
        <v>957.72</v>
      </c>
      <c r="K198" s="18">
        <v>802.38</v>
      </c>
      <c r="L198" s="18">
        <v>710.33</v>
      </c>
      <c r="M198" s="18">
        <v>186</v>
      </c>
      <c r="N198" s="57"/>
      <c r="O198" s="57"/>
      <c r="P198" s="57"/>
      <c r="Q198" s="57"/>
    </row>
    <row r="199" spans="3:17">
      <c r="C199" t="s">
        <v>1287</v>
      </c>
      <c r="D199" s="74"/>
      <c r="E199" s="18" t="s">
        <v>1288</v>
      </c>
      <c r="F199" s="18">
        <v>990</v>
      </c>
      <c r="G199" s="65">
        <v>0</v>
      </c>
      <c r="H199" s="18">
        <v>990</v>
      </c>
      <c r="I199" s="18"/>
      <c r="J199" s="18">
        <v>350.78</v>
      </c>
      <c r="K199" s="18">
        <v>280.17</v>
      </c>
      <c r="L199" s="18">
        <v>238.33</v>
      </c>
      <c r="M199" s="18">
        <v>0</v>
      </c>
      <c r="N199" s="57"/>
      <c r="O199" s="57"/>
      <c r="P199" s="57"/>
      <c r="Q199" s="57"/>
    </row>
    <row r="200" spans="3:17">
      <c r="C200" t="s">
        <v>1289</v>
      </c>
      <c r="D200" s="74"/>
      <c r="E200" s="18" t="s">
        <v>1290</v>
      </c>
      <c r="F200" s="18">
        <v>895</v>
      </c>
      <c r="G200" s="65">
        <v>0</v>
      </c>
      <c r="H200" s="18">
        <v>895</v>
      </c>
      <c r="I200" s="18"/>
      <c r="J200" s="18">
        <v>896.72</v>
      </c>
      <c r="K200" s="18">
        <v>741.38</v>
      </c>
      <c r="L200" s="18">
        <v>649.33000000000004</v>
      </c>
      <c r="M200" s="18">
        <v>125</v>
      </c>
      <c r="N200" s="57"/>
      <c r="O200" s="57"/>
      <c r="P200" s="57"/>
      <c r="Q200" s="57"/>
    </row>
    <row r="201" spans="3:17">
      <c r="C201" t="s">
        <v>1291</v>
      </c>
      <c r="D201" s="74"/>
      <c r="E201" s="18" t="s">
        <v>1292</v>
      </c>
      <c r="F201" s="18">
        <v>150</v>
      </c>
      <c r="G201" s="65">
        <v>0</v>
      </c>
      <c r="H201" s="18">
        <v>150</v>
      </c>
      <c r="I201" s="18"/>
      <c r="J201" s="18">
        <v>887.56</v>
      </c>
      <c r="K201" s="18">
        <v>746.35</v>
      </c>
      <c r="L201" s="18">
        <v>662.66</v>
      </c>
      <c r="M201" s="18">
        <v>186</v>
      </c>
      <c r="N201" s="57"/>
      <c r="O201" s="57"/>
      <c r="P201" s="57"/>
      <c r="Q201" s="57"/>
    </row>
    <row r="202" spans="3:17">
      <c r="C202" t="s">
        <v>1293</v>
      </c>
      <c r="D202" s="74"/>
      <c r="E202" s="18" t="s">
        <v>1294</v>
      </c>
      <c r="F202" s="18">
        <v>13900</v>
      </c>
      <c r="G202" s="65">
        <v>0.20799999999999999</v>
      </c>
      <c r="H202" s="18">
        <v>11009</v>
      </c>
      <c r="I202" s="18"/>
      <c r="J202" s="18">
        <v>887.56</v>
      </c>
      <c r="K202" s="18">
        <v>746.35</v>
      </c>
      <c r="L202" s="18">
        <v>662.66</v>
      </c>
      <c r="M202" s="18">
        <v>186</v>
      </c>
      <c r="N202" s="57"/>
      <c r="O202" s="57"/>
      <c r="P202" s="57"/>
      <c r="Q202" s="57"/>
    </row>
    <row r="203" spans="3:17">
      <c r="C203" t="s">
        <v>1295</v>
      </c>
      <c r="D203" s="74"/>
      <c r="E203" s="18" t="s">
        <v>1296</v>
      </c>
      <c r="F203" s="18">
        <v>2000</v>
      </c>
      <c r="G203" s="65">
        <v>0</v>
      </c>
      <c r="H203" s="18">
        <v>2000</v>
      </c>
      <c r="I203" s="18"/>
      <c r="J203" s="18">
        <v>385.86</v>
      </c>
      <c r="K203" s="18">
        <v>308.19</v>
      </c>
      <c r="L203" s="18">
        <v>262.16000000000003</v>
      </c>
      <c r="M203" s="18">
        <v>0</v>
      </c>
      <c r="N203" s="57"/>
      <c r="O203" s="57"/>
      <c r="P203" s="57"/>
      <c r="Q203" s="57"/>
    </row>
    <row r="204" spans="3:17">
      <c r="C204" t="s">
        <v>1275</v>
      </c>
      <c r="D204" s="74"/>
      <c r="E204" s="18" t="s">
        <v>1297</v>
      </c>
      <c r="F204" s="18">
        <v>5995</v>
      </c>
      <c r="G204" s="65">
        <v>0.1585</v>
      </c>
      <c r="H204" s="18">
        <v>5045</v>
      </c>
      <c r="I204" s="18"/>
      <c r="J204" s="18">
        <v>105.16</v>
      </c>
      <c r="K204" s="18">
        <v>84</v>
      </c>
      <c r="L204" s="18">
        <v>71.45</v>
      </c>
      <c r="M204" s="18">
        <v>0</v>
      </c>
      <c r="N204" s="57"/>
      <c r="O204" s="57"/>
      <c r="P204" s="57"/>
      <c r="Q204" s="57"/>
    </row>
    <row r="205" spans="3:17">
      <c r="C205" t="s">
        <v>1298</v>
      </c>
      <c r="D205" s="74"/>
      <c r="E205" s="18" t="s">
        <v>1299</v>
      </c>
      <c r="F205" s="18">
        <v>20000</v>
      </c>
      <c r="G205" s="65">
        <v>0</v>
      </c>
      <c r="H205" s="18">
        <v>20000</v>
      </c>
      <c r="I205" s="18"/>
      <c r="J205" s="18">
        <v>826.56</v>
      </c>
      <c r="K205" s="18">
        <v>685.35</v>
      </c>
      <c r="L205" s="18">
        <v>601.66</v>
      </c>
      <c r="M205" s="18">
        <v>125</v>
      </c>
      <c r="N205" s="57"/>
      <c r="O205" s="57"/>
      <c r="P205" s="57"/>
      <c r="Q205" s="57"/>
    </row>
    <row r="206" spans="3:17">
      <c r="C206" s="27" t="s">
        <v>1300</v>
      </c>
      <c r="D206" s="74"/>
      <c r="E206" s="110" t="s">
        <v>1301</v>
      </c>
      <c r="F206" s="18">
        <v>132000</v>
      </c>
      <c r="G206" s="65">
        <v>0.65610000000000002</v>
      </c>
      <c r="H206" s="18">
        <v>45393</v>
      </c>
      <c r="I206" s="18">
        <v>12800</v>
      </c>
      <c r="J206" s="18">
        <v>5340.3</v>
      </c>
      <c r="K206" s="18">
        <v>4317.8999999999996</v>
      </c>
      <c r="L206" s="18">
        <v>3712.02</v>
      </c>
      <c r="M206" s="18">
        <v>261</v>
      </c>
      <c r="N206" s="57">
        <v>5.1999999999999998E-3</v>
      </c>
      <c r="O206" s="57"/>
      <c r="P206" s="57"/>
      <c r="Q206" s="57"/>
    </row>
    <row r="207" spans="3:17">
      <c r="C207" s="27" t="s">
        <v>1302</v>
      </c>
      <c r="D207" s="74"/>
      <c r="E207" s="110" t="s">
        <v>1303</v>
      </c>
      <c r="F207" s="18">
        <v>206000</v>
      </c>
      <c r="G207" s="65">
        <v>0.64859999999999995</v>
      </c>
      <c r="H207" s="18">
        <v>72397</v>
      </c>
      <c r="I207" s="18">
        <v>12800</v>
      </c>
      <c r="J207" s="18">
        <v>8098.07</v>
      </c>
      <c r="K207" s="18">
        <v>6553.18</v>
      </c>
      <c r="L207" s="18">
        <v>5637.66</v>
      </c>
      <c r="M207" s="18">
        <v>423</v>
      </c>
      <c r="N207" s="57">
        <v>5.1999999999999998E-3</v>
      </c>
      <c r="O207" s="57"/>
      <c r="P207" s="57"/>
      <c r="Q207" s="57"/>
    </row>
    <row r="208" spans="3:17">
      <c r="C208" s="27" t="s">
        <v>1304</v>
      </c>
      <c r="D208" s="74"/>
      <c r="E208" s="110" t="s">
        <v>1305</v>
      </c>
      <c r="F208" s="18">
        <v>225000</v>
      </c>
      <c r="G208" s="65">
        <v>0.6139</v>
      </c>
      <c r="H208" s="18">
        <v>86868</v>
      </c>
      <c r="I208" s="18">
        <v>12800</v>
      </c>
      <c r="J208" s="18">
        <v>8764.5499999999993</v>
      </c>
      <c r="K208" s="18">
        <v>7085.51</v>
      </c>
      <c r="L208" s="18">
        <v>6090.49</v>
      </c>
      <c r="M208" s="18">
        <v>423</v>
      </c>
      <c r="N208" s="57">
        <v>5.1999999999999998E-3</v>
      </c>
      <c r="O208" s="57"/>
      <c r="P208" s="57"/>
      <c r="Q208" s="57"/>
    </row>
    <row r="209" spans="3:17">
      <c r="C209" t="s">
        <v>1194</v>
      </c>
      <c r="D209" s="74"/>
      <c r="E209" s="18" t="s">
        <v>1195</v>
      </c>
      <c r="F209" s="18">
        <v>28600</v>
      </c>
      <c r="G209" s="65">
        <v>0.1648</v>
      </c>
      <c r="H209" s="18">
        <v>23887</v>
      </c>
      <c r="I209" s="18"/>
      <c r="J209" s="18">
        <v>1220.23</v>
      </c>
      <c r="K209" s="18">
        <v>1018.29</v>
      </c>
      <c r="L209" s="18">
        <v>898.62</v>
      </c>
      <c r="M209" s="18">
        <v>217</v>
      </c>
      <c r="N209" s="57"/>
      <c r="O209" s="57"/>
      <c r="P209" s="57"/>
      <c r="Q209" s="57"/>
    </row>
    <row r="210" spans="3:17">
      <c r="C210" t="s">
        <v>1196</v>
      </c>
      <c r="D210" s="74"/>
      <c r="E210" s="18" t="s">
        <v>1197</v>
      </c>
      <c r="F210" s="18">
        <v>50000</v>
      </c>
      <c r="G210" s="65">
        <v>0.192</v>
      </c>
      <c r="H210" s="18">
        <v>40400</v>
      </c>
      <c r="I210" s="18"/>
      <c r="J210" s="18">
        <v>2187.9</v>
      </c>
      <c r="K210" s="18">
        <v>1834.86</v>
      </c>
      <c r="L210" s="18">
        <v>1625.65</v>
      </c>
      <c r="M210" s="18">
        <v>434</v>
      </c>
      <c r="N210" s="57"/>
      <c r="O210" s="57"/>
      <c r="P210" s="57"/>
      <c r="Q210" s="57"/>
    </row>
    <row r="211" spans="3:17">
      <c r="C211" t="s">
        <v>1198</v>
      </c>
      <c r="D211" s="74"/>
      <c r="E211" s="18" t="s">
        <v>1199</v>
      </c>
      <c r="F211" s="18">
        <v>25000</v>
      </c>
      <c r="G211" s="65">
        <v>0.192</v>
      </c>
      <c r="H211" s="18">
        <v>20200</v>
      </c>
      <c r="I211" s="18"/>
      <c r="J211" s="18">
        <v>1093.95</v>
      </c>
      <c r="K211" s="18">
        <v>917.43</v>
      </c>
      <c r="L211" s="18">
        <v>812.83</v>
      </c>
      <c r="M211" s="18">
        <v>217</v>
      </c>
      <c r="N211" s="57"/>
      <c r="O211" s="57"/>
      <c r="P211" s="57"/>
      <c r="Q211" s="57"/>
    </row>
    <row r="212" spans="3:17">
      <c r="C212" t="s">
        <v>1306</v>
      </c>
      <c r="D212" s="74"/>
      <c r="E212" s="18" t="s">
        <v>1307</v>
      </c>
      <c r="F212" s="18">
        <v>40000</v>
      </c>
      <c r="G212" s="65">
        <v>0.1163</v>
      </c>
      <c r="H212" s="18">
        <v>35350</v>
      </c>
      <c r="I212" s="18"/>
      <c r="J212" s="18">
        <v>1676.12</v>
      </c>
      <c r="K212" s="18">
        <v>1393.69</v>
      </c>
      <c r="L212" s="18">
        <v>1226.32</v>
      </c>
      <c r="M212" s="18">
        <v>273</v>
      </c>
      <c r="N212" s="57"/>
      <c r="O212" s="57"/>
      <c r="P212" s="57"/>
      <c r="Q212" s="57"/>
    </row>
    <row r="213" spans="3:17">
      <c r="C213" t="s">
        <v>1200</v>
      </c>
      <c r="D213" s="74"/>
      <c r="E213" s="18" t="s">
        <v>1201</v>
      </c>
      <c r="F213" s="18">
        <v>20000</v>
      </c>
      <c r="G213" s="65">
        <v>0.24249999999999999</v>
      </c>
      <c r="H213" s="18">
        <v>15150</v>
      </c>
      <c r="I213" s="18"/>
      <c r="J213" s="18">
        <v>826.56</v>
      </c>
      <c r="K213" s="18">
        <v>685.35</v>
      </c>
      <c r="L213" s="18">
        <v>601.66</v>
      </c>
      <c r="M213" s="18">
        <v>125</v>
      </c>
      <c r="N213" s="57"/>
      <c r="O213" s="57"/>
      <c r="P213" s="57"/>
      <c r="Q213" s="57"/>
    </row>
    <row r="214" spans="3:17">
      <c r="C214" t="s">
        <v>1202</v>
      </c>
      <c r="D214" s="74"/>
      <c r="E214" s="18" t="s">
        <v>1203</v>
      </c>
      <c r="F214" s="18">
        <v>20000</v>
      </c>
      <c r="G214" s="65">
        <v>0.15160000000000001</v>
      </c>
      <c r="H214" s="18">
        <v>16968</v>
      </c>
      <c r="I214" s="18"/>
      <c r="J214" s="18">
        <v>887.56</v>
      </c>
      <c r="K214" s="18">
        <v>746.35</v>
      </c>
      <c r="L214" s="18">
        <v>662.66</v>
      </c>
      <c r="M214" s="18">
        <v>186</v>
      </c>
      <c r="N214" s="57"/>
      <c r="O214" s="57"/>
      <c r="P214" s="57"/>
      <c r="Q214" s="57"/>
    </row>
    <row r="215" spans="3:17">
      <c r="C215" t="s">
        <v>1204</v>
      </c>
      <c r="D215" s="74"/>
      <c r="E215" s="18" t="s">
        <v>1308</v>
      </c>
      <c r="F215" s="18">
        <v>20000</v>
      </c>
      <c r="G215" s="65">
        <v>0</v>
      </c>
      <c r="H215" s="18">
        <v>20000</v>
      </c>
      <c r="I215" s="18"/>
      <c r="J215" s="18">
        <v>826.56</v>
      </c>
      <c r="K215" s="18">
        <v>685.35</v>
      </c>
      <c r="L215" s="18">
        <v>601.66</v>
      </c>
      <c r="M215" s="18">
        <v>125</v>
      </c>
      <c r="N215" s="57"/>
      <c r="O215" s="57"/>
      <c r="P215" s="57"/>
      <c r="Q215" s="57"/>
    </row>
    <row r="216" spans="3:17">
      <c r="C216" t="s">
        <v>1206</v>
      </c>
      <c r="D216" s="74"/>
      <c r="E216" s="18" t="s">
        <v>1207</v>
      </c>
      <c r="F216" s="18">
        <v>20000</v>
      </c>
      <c r="G216" s="65">
        <v>0</v>
      </c>
      <c r="H216" s="18">
        <v>20000</v>
      </c>
      <c r="I216" s="18"/>
      <c r="J216" s="18">
        <v>826.56</v>
      </c>
      <c r="K216" s="18">
        <v>685.35</v>
      </c>
      <c r="L216" s="18">
        <v>601.66</v>
      </c>
      <c r="M216" s="18">
        <v>125</v>
      </c>
      <c r="N216" s="57"/>
      <c r="O216" s="57"/>
      <c r="P216" s="57"/>
      <c r="Q216" s="57"/>
    </row>
    <row r="217" spans="3:17">
      <c r="C217" t="s">
        <v>1208</v>
      </c>
      <c r="D217" s="74"/>
      <c r="E217" s="18" t="s">
        <v>1209</v>
      </c>
      <c r="F217" s="18">
        <v>20000</v>
      </c>
      <c r="G217" s="65">
        <v>0</v>
      </c>
      <c r="H217" s="18">
        <v>20000</v>
      </c>
      <c r="I217" s="18"/>
      <c r="J217" s="18">
        <v>887.56</v>
      </c>
      <c r="K217" s="18">
        <v>746.35</v>
      </c>
      <c r="L217" s="18">
        <v>662.66</v>
      </c>
      <c r="M217" s="18">
        <v>186</v>
      </c>
      <c r="N217" s="57"/>
      <c r="O217" s="57"/>
      <c r="P217" s="57"/>
      <c r="Q217" s="57"/>
    </row>
    <row r="218" spans="3:17">
      <c r="C218" t="s">
        <v>1210</v>
      </c>
      <c r="D218" s="74"/>
      <c r="E218" s="18" t="s">
        <v>1211</v>
      </c>
      <c r="F218" s="18">
        <v>10000</v>
      </c>
      <c r="G218" s="65">
        <v>0</v>
      </c>
      <c r="H218" s="18">
        <v>10000</v>
      </c>
      <c r="I218" s="18"/>
      <c r="J218" s="18">
        <v>350.78</v>
      </c>
      <c r="K218" s="18">
        <v>280.17</v>
      </c>
      <c r="L218" s="18">
        <v>238.33</v>
      </c>
      <c r="M218" s="18">
        <v>0</v>
      </c>
      <c r="N218" s="57"/>
      <c r="O218" s="57"/>
      <c r="P218" s="57"/>
      <c r="Q218" s="57"/>
    </row>
    <row r="219" spans="3:17">
      <c r="C219" t="s">
        <v>1212</v>
      </c>
      <c r="D219" s="74"/>
      <c r="E219" s="18" t="s">
        <v>1213</v>
      </c>
      <c r="F219" s="18">
        <v>30000</v>
      </c>
      <c r="G219" s="65">
        <v>0.2021</v>
      </c>
      <c r="H219" s="18">
        <v>23937</v>
      </c>
      <c r="I219" s="18"/>
      <c r="J219" s="18">
        <v>1263.3399999999999</v>
      </c>
      <c r="K219" s="18">
        <v>1051.52</v>
      </c>
      <c r="L219" s="18">
        <v>925.99</v>
      </c>
      <c r="M219" s="18">
        <v>211</v>
      </c>
      <c r="N219" s="57"/>
      <c r="O219" s="57"/>
      <c r="P219" s="57"/>
      <c r="Q219" s="57"/>
    </row>
    <row r="220" spans="3:17">
      <c r="C220" t="s">
        <v>1214</v>
      </c>
      <c r="D220" s="74"/>
      <c r="E220" s="18" t="s">
        <v>1215</v>
      </c>
      <c r="F220" s="18">
        <v>22000</v>
      </c>
      <c r="G220" s="65">
        <v>8.1799999999999998E-2</v>
      </c>
      <c r="H220" s="18">
        <v>20200</v>
      </c>
      <c r="I220" s="18"/>
      <c r="J220" s="18">
        <v>957.72</v>
      </c>
      <c r="K220" s="18">
        <v>802.38</v>
      </c>
      <c r="L220" s="18">
        <v>710.33</v>
      </c>
      <c r="M220" s="18">
        <v>186</v>
      </c>
      <c r="N220" s="57"/>
      <c r="O220" s="57"/>
      <c r="P220" s="57"/>
      <c r="Q220" s="57"/>
    </row>
    <row r="221" spans="3:17">
      <c r="C221" t="s">
        <v>1216</v>
      </c>
      <c r="D221" s="74"/>
      <c r="E221" s="18" t="s">
        <v>1217</v>
      </c>
      <c r="F221" s="18">
        <v>25000</v>
      </c>
      <c r="G221" s="65">
        <v>0.192</v>
      </c>
      <c r="H221" s="18">
        <v>20200</v>
      </c>
      <c r="I221" s="18"/>
      <c r="J221" s="18">
        <v>1093.95</v>
      </c>
      <c r="K221" s="18">
        <v>917.43</v>
      </c>
      <c r="L221" s="18">
        <v>812.83</v>
      </c>
      <c r="M221" s="18">
        <v>217</v>
      </c>
      <c r="N221" s="57"/>
      <c r="O221" s="57"/>
      <c r="P221" s="57"/>
      <c r="Q221" s="57"/>
    </row>
    <row r="222" spans="3:17">
      <c r="C222" t="s">
        <v>1216</v>
      </c>
      <c r="D222" s="74"/>
      <c r="E222" s="18" t="s">
        <v>1218</v>
      </c>
      <c r="F222" s="18">
        <v>25000</v>
      </c>
      <c r="G222" s="65">
        <v>0.192</v>
      </c>
      <c r="H222" s="18">
        <v>20200</v>
      </c>
      <c r="I222" s="18"/>
      <c r="J222" s="18">
        <v>1093.95</v>
      </c>
      <c r="K222" s="18">
        <v>917.43</v>
      </c>
      <c r="L222" s="18">
        <v>812.83</v>
      </c>
      <c r="M222" s="18">
        <v>217</v>
      </c>
      <c r="N222" s="57"/>
      <c r="O222" s="57"/>
      <c r="P222" s="57"/>
      <c r="Q222" s="57"/>
    </row>
    <row r="223" spans="3:17">
      <c r="C223" t="s">
        <v>1219</v>
      </c>
      <c r="D223" s="74"/>
      <c r="E223" s="18" t="s">
        <v>1220</v>
      </c>
      <c r="F223" s="18">
        <v>150</v>
      </c>
      <c r="G223" s="65">
        <v>0</v>
      </c>
      <c r="H223" s="18">
        <v>150</v>
      </c>
      <c r="I223" s="18"/>
      <c r="J223" s="18">
        <v>5.26</v>
      </c>
      <c r="K223" s="18">
        <v>4.2</v>
      </c>
      <c r="L223" s="18">
        <v>3.57</v>
      </c>
      <c r="M223" s="18">
        <v>0</v>
      </c>
      <c r="N223" s="57"/>
      <c r="O223" s="57"/>
      <c r="P223" s="57"/>
      <c r="Q223" s="57"/>
    </row>
    <row r="224" spans="3:17">
      <c r="C224" t="s">
        <v>1221</v>
      </c>
      <c r="D224" s="74"/>
      <c r="E224" s="18" t="s">
        <v>1222</v>
      </c>
      <c r="F224" s="18">
        <v>74000</v>
      </c>
      <c r="G224" s="65">
        <v>0.53590000000000004</v>
      </c>
      <c r="H224" s="18">
        <v>34340</v>
      </c>
      <c r="I224" s="18"/>
      <c r="J224" s="18">
        <v>2781.77</v>
      </c>
      <c r="K224" s="18">
        <v>2259.2800000000002</v>
      </c>
      <c r="L224" s="18">
        <v>1949.64</v>
      </c>
      <c r="M224" s="18">
        <v>186</v>
      </c>
      <c r="N224" s="57"/>
      <c r="O224" s="57"/>
      <c r="P224" s="57"/>
      <c r="Q224" s="57"/>
    </row>
    <row r="225" spans="3:17">
      <c r="C225" t="s">
        <v>1309</v>
      </c>
      <c r="D225" s="74"/>
      <c r="E225" s="18" t="s">
        <v>1310</v>
      </c>
      <c r="F225" s="18">
        <v>93000</v>
      </c>
      <c r="G225" s="65">
        <v>0.46239999999999998</v>
      </c>
      <c r="H225" s="18">
        <v>49995</v>
      </c>
      <c r="I225" s="18"/>
      <c r="J225" s="18">
        <v>3448.26</v>
      </c>
      <c r="K225" s="18">
        <v>2791.61</v>
      </c>
      <c r="L225" s="18">
        <v>2402.4699999999998</v>
      </c>
      <c r="M225" s="18">
        <v>186</v>
      </c>
      <c r="N225" s="57"/>
      <c r="O225" s="57"/>
      <c r="P225" s="57"/>
      <c r="Q225" s="57"/>
    </row>
    <row r="226" spans="3:17">
      <c r="C226" t="s">
        <v>1223</v>
      </c>
      <c r="D226" s="74"/>
      <c r="E226" s="18" t="s">
        <v>1224</v>
      </c>
      <c r="F226" s="18">
        <v>20000</v>
      </c>
      <c r="G226" s="65">
        <v>0.24249999999999999</v>
      </c>
      <c r="H226" s="18">
        <v>15150</v>
      </c>
      <c r="I226" s="18"/>
      <c r="J226" s="18">
        <v>826.56</v>
      </c>
      <c r="K226" s="18">
        <v>685.35</v>
      </c>
      <c r="L226" s="18">
        <v>601.66</v>
      </c>
      <c r="M226" s="18">
        <v>125</v>
      </c>
      <c r="N226" s="57"/>
      <c r="O226" s="57"/>
      <c r="P226" s="57"/>
      <c r="Q226" s="57"/>
    </row>
    <row r="227" spans="3:17">
      <c r="C227" t="s">
        <v>1225</v>
      </c>
      <c r="D227" s="74"/>
      <c r="E227" s="18" t="s">
        <v>1226</v>
      </c>
      <c r="F227" s="18">
        <v>20000</v>
      </c>
      <c r="G227" s="65">
        <v>0.24249999999999999</v>
      </c>
      <c r="H227" s="18">
        <v>15150</v>
      </c>
      <c r="I227" s="18"/>
      <c r="J227" s="18">
        <v>826.56</v>
      </c>
      <c r="K227" s="18">
        <v>685.35</v>
      </c>
      <c r="L227" s="18">
        <v>601.66</v>
      </c>
      <c r="M227" s="18">
        <v>125</v>
      </c>
      <c r="N227" s="57"/>
      <c r="O227" s="57"/>
      <c r="P227" s="57"/>
      <c r="Q227" s="57"/>
    </row>
    <row r="228" spans="3:17">
      <c r="C228" t="s">
        <v>1227</v>
      </c>
      <c r="D228" s="74"/>
      <c r="E228" s="18" t="s">
        <v>1228</v>
      </c>
      <c r="F228" s="18">
        <v>20000</v>
      </c>
      <c r="G228" s="65">
        <v>0.14940000000000001</v>
      </c>
      <c r="H228" s="18">
        <v>17013</v>
      </c>
      <c r="I228" s="18"/>
      <c r="J228" s="18">
        <v>887.56</v>
      </c>
      <c r="K228" s="18">
        <v>746.35</v>
      </c>
      <c r="L228" s="18">
        <v>662.66</v>
      </c>
      <c r="M228" s="18">
        <v>186</v>
      </c>
      <c r="N228" s="57"/>
      <c r="O228" s="57"/>
      <c r="P228" s="57"/>
      <c r="Q228" s="57"/>
    </row>
    <row r="229" spans="3:17">
      <c r="C229" t="s">
        <v>1229</v>
      </c>
      <c r="D229" s="74"/>
      <c r="E229" s="18" t="s">
        <v>1230</v>
      </c>
      <c r="F229" s="18">
        <v>18900</v>
      </c>
      <c r="G229" s="65">
        <v>0.20380000000000001</v>
      </c>
      <c r="H229" s="18">
        <v>15049</v>
      </c>
      <c r="I229" s="18"/>
      <c r="J229" s="18">
        <v>755.97</v>
      </c>
      <c r="K229" s="18">
        <v>622.53</v>
      </c>
      <c r="L229" s="18">
        <v>543.44000000000005</v>
      </c>
      <c r="M229" s="18">
        <v>93</v>
      </c>
      <c r="N229" s="57"/>
      <c r="O229" s="57"/>
      <c r="P229" s="57"/>
      <c r="Q229" s="57"/>
    </row>
    <row r="230" spans="3:17">
      <c r="C230" t="s">
        <v>1231</v>
      </c>
      <c r="D230" s="74"/>
      <c r="E230" s="18" t="s">
        <v>1232</v>
      </c>
      <c r="F230" s="18">
        <v>3000</v>
      </c>
      <c r="G230" s="65">
        <v>0</v>
      </c>
      <c r="H230" s="18">
        <v>3000</v>
      </c>
      <c r="I230" s="18"/>
      <c r="J230" s="18">
        <v>105.23</v>
      </c>
      <c r="K230" s="18">
        <v>84.05</v>
      </c>
      <c r="L230" s="18">
        <v>71.5</v>
      </c>
      <c r="M230" s="18">
        <v>0</v>
      </c>
      <c r="N230" s="57"/>
      <c r="O230" s="57"/>
      <c r="P230" s="57"/>
      <c r="Q230" s="57"/>
    </row>
    <row r="231" spans="3:17">
      <c r="C231" t="s">
        <v>1233</v>
      </c>
      <c r="D231" s="74"/>
      <c r="E231" s="18" t="s">
        <v>1234</v>
      </c>
      <c r="F231" s="18">
        <v>500</v>
      </c>
      <c r="G231" s="65">
        <v>0</v>
      </c>
      <c r="H231" s="18">
        <v>500</v>
      </c>
      <c r="I231" s="18"/>
      <c r="J231" s="18">
        <v>17.54</v>
      </c>
      <c r="K231" s="18">
        <v>14.01</v>
      </c>
      <c r="L231" s="18">
        <v>11.92</v>
      </c>
      <c r="M231" s="18">
        <v>0</v>
      </c>
      <c r="N231" s="57"/>
      <c r="O231" s="57"/>
      <c r="P231" s="57"/>
      <c r="Q231" s="57"/>
    </row>
    <row r="232" spans="3:17">
      <c r="C232" t="s">
        <v>1235</v>
      </c>
      <c r="D232" s="74"/>
      <c r="E232" s="18" t="s">
        <v>1236</v>
      </c>
      <c r="F232" s="18">
        <v>20000</v>
      </c>
      <c r="G232" s="65">
        <v>0.24249999999999999</v>
      </c>
      <c r="H232" s="18">
        <v>15150</v>
      </c>
      <c r="I232" s="18"/>
      <c r="J232" s="18">
        <v>826.56</v>
      </c>
      <c r="K232" s="18">
        <v>685.35</v>
      </c>
      <c r="L232" s="18">
        <v>601.66</v>
      </c>
      <c r="M232" s="18">
        <v>125</v>
      </c>
      <c r="N232" s="57"/>
      <c r="O232" s="57"/>
      <c r="P232" s="57"/>
      <c r="Q232" s="57"/>
    </row>
    <row r="233" spans="3:17">
      <c r="C233" t="s">
        <v>1237</v>
      </c>
      <c r="D233" s="74"/>
      <c r="E233" s="18" t="s">
        <v>1238</v>
      </c>
      <c r="F233" s="18">
        <v>20000</v>
      </c>
      <c r="G233" s="65">
        <v>0.24249999999999999</v>
      </c>
      <c r="H233" s="18">
        <v>15150</v>
      </c>
      <c r="I233" s="18"/>
      <c r="J233" s="18">
        <v>826.56</v>
      </c>
      <c r="K233" s="18">
        <v>685.35</v>
      </c>
      <c r="L233" s="18">
        <v>601.66</v>
      </c>
      <c r="M233" s="18">
        <v>125</v>
      </c>
      <c r="N233" s="57"/>
      <c r="O233" s="57"/>
      <c r="P233" s="57"/>
      <c r="Q233" s="57"/>
    </row>
    <row r="234" spans="3:17">
      <c r="C234" t="s">
        <v>1239</v>
      </c>
      <c r="D234" s="74"/>
      <c r="E234" s="18" t="s">
        <v>1240</v>
      </c>
      <c r="F234" s="18">
        <v>20000</v>
      </c>
      <c r="G234" s="65">
        <v>0.24249999999999999</v>
      </c>
      <c r="H234" s="18">
        <v>15150</v>
      </c>
      <c r="I234" s="18"/>
      <c r="J234" s="18">
        <v>826.56</v>
      </c>
      <c r="K234" s="18">
        <v>685.35</v>
      </c>
      <c r="L234" s="18">
        <v>601.66</v>
      </c>
      <c r="M234" s="18">
        <v>125</v>
      </c>
      <c r="N234" s="57"/>
      <c r="O234" s="57"/>
      <c r="P234" s="57"/>
      <c r="Q234" s="57"/>
    </row>
    <row r="235" spans="3:17">
      <c r="C235" t="s">
        <v>1241</v>
      </c>
      <c r="D235" s="74"/>
      <c r="E235" s="18" t="s">
        <v>1242</v>
      </c>
      <c r="F235" s="18">
        <v>5000</v>
      </c>
      <c r="G235" s="65">
        <v>0.59599999999999997</v>
      </c>
      <c r="H235" s="18">
        <v>2020</v>
      </c>
      <c r="I235" s="18"/>
      <c r="J235" s="18">
        <v>175.39</v>
      </c>
      <c r="K235" s="18">
        <v>140.09</v>
      </c>
      <c r="L235" s="18">
        <v>119.17</v>
      </c>
      <c r="M235" s="18">
        <v>0</v>
      </c>
      <c r="N235" s="57"/>
      <c r="O235" s="57"/>
      <c r="P235" s="57"/>
      <c r="Q235" s="57"/>
    </row>
    <row r="236" spans="3:17">
      <c r="C236" t="s">
        <v>1243</v>
      </c>
      <c r="D236" s="74"/>
      <c r="E236" s="18" t="s">
        <v>1244</v>
      </c>
      <c r="F236" s="18">
        <v>20000</v>
      </c>
      <c r="G236" s="65">
        <v>0</v>
      </c>
      <c r="H236" s="18">
        <v>20000</v>
      </c>
      <c r="I236" s="18"/>
      <c r="J236" s="18">
        <v>887.56</v>
      </c>
      <c r="K236" s="18">
        <v>746.35</v>
      </c>
      <c r="L236" s="18">
        <v>662.66</v>
      </c>
      <c r="M236" s="18">
        <v>186</v>
      </c>
      <c r="N236" s="57"/>
      <c r="O236" s="57"/>
      <c r="P236" s="57"/>
      <c r="Q236" s="57"/>
    </row>
    <row r="237" spans="3:17">
      <c r="C237" t="s">
        <v>1245</v>
      </c>
      <c r="D237" s="74"/>
      <c r="E237" s="18" t="s">
        <v>1246</v>
      </c>
      <c r="F237" s="18">
        <v>20000</v>
      </c>
      <c r="G237" s="65">
        <v>0</v>
      </c>
      <c r="H237" s="18">
        <v>20000</v>
      </c>
      <c r="I237" s="18"/>
      <c r="J237" s="18">
        <v>887.56</v>
      </c>
      <c r="K237" s="18">
        <v>746.35</v>
      </c>
      <c r="L237" s="18">
        <v>662.66</v>
      </c>
      <c r="M237" s="18">
        <v>186</v>
      </c>
      <c r="N237" s="57"/>
      <c r="O237" s="57"/>
      <c r="P237" s="57"/>
      <c r="Q237" s="57"/>
    </row>
    <row r="238" spans="3:17">
      <c r="C238" t="s">
        <v>1058</v>
      </c>
      <c r="D238" s="74"/>
      <c r="E238" s="18" t="s">
        <v>1059</v>
      </c>
      <c r="F238" s="18">
        <v>3495</v>
      </c>
      <c r="G238" s="65">
        <v>0</v>
      </c>
      <c r="H238" s="18">
        <v>3495</v>
      </c>
      <c r="I238" s="18"/>
      <c r="J238" s="18">
        <v>172.6</v>
      </c>
      <c r="K238" s="18">
        <v>147.91999999999999</v>
      </c>
      <c r="L238" s="18">
        <v>133.30000000000001</v>
      </c>
      <c r="M238" s="18">
        <v>50</v>
      </c>
      <c r="N238" s="57"/>
      <c r="O238" s="57"/>
      <c r="P238" s="57"/>
      <c r="Q238" s="57"/>
    </row>
    <row r="239" spans="3:17">
      <c r="C239" t="s">
        <v>1295</v>
      </c>
      <c r="D239" s="74"/>
      <c r="E239" s="18" t="s">
        <v>1296</v>
      </c>
      <c r="F239" s="18">
        <v>11000</v>
      </c>
      <c r="G239" s="65">
        <v>8.1799999999999998E-2</v>
      </c>
      <c r="H239" s="18">
        <v>10100</v>
      </c>
      <c r="I239" s="18"/>
      <c r="J239" s="18">
        <v>385.86</v>
      </c>
      <c r="K239" s="18">
        <v>308.19</v>
      </c>
      <c r="L239" s="18">
        <v>262.16000000000003</v>
      </c>
      <c r="M239" s="18">
        <v>0</v>
      </c>
      <c r="N239" s="57"/>
      <c r="O239" s="57"/>
      <c r="P239" s="57"/>
      <c r="Q239" s="57"/>
    </row>
    <row r="240" spans="3:17">
      <c r="C240" t="s">
        <v>1247</v>
      </c>
      <c r="D240" s="74"/>
      <c r="E240" s="18" t="s">
        <v>1248</v>
      </c>
      <c r="F240" s="18">
        <v>0</v>
      </c>
      <c r="G240" s="65">
        <v>0</v>
      </c>
      <c r="H240" s="18">
        <v>0</v>
      </c>
      <c r="I240" s="18"/>
      <c r="J240" s="18">
        <v>0</v>
      </c>
      <c r="K240" s="18">
        <v>0</v>
      </c>
      <c r="L240" s="18">
        <v>0</v>
      </c>
      <c r="M240" s="18">
        <v>0</v>
      </c>
      <c r="N240" s="57"/>
      <c r="O240" s="57"/>
      <c r="P240" s="57"/>
      <c r="Q240" s="57"/>
    </row>
    <row r="241" spans="3:17">
      <c r="C241" t="s">
        <v>1249</v>
      </c>
      <c r="D241" s="74"/>
      <c r="E241" s="18" t="s">
        <v>1250</v>
      </c>
      <c r="F241" s="18">
        <v>10000</v>
      </c>
      <c r="G241" s="65">
        <v>0.495</v>
      </c>
      <c r="H241" s="18">
        <v>5050</v>
      </c>
      <c r="I241" s="18"/>
      <c r="J241" s="18">
        <v>350.78</v>
      </c>
      <c r="K241" s="18">
        <v>280.17</v>
      </c>
      <c r="L241" s="18">
        <v>238.33</v>
      </c>
      <c r="M241" s="18">
        <v>0</v>
      </c>
      <c r="N241" s="57"/>
      <c r="O241" s="57"/>
      <c r="P241" s="57"/>
      <c r="Q241" s="57"/>
    </row>
    <row r="242" spans="3:17">
      <c r="C242" t="s">
        <v>1251</v>
      </c>
      <c r="D242" s="74"/>
      <c r="E242" s="18" t="s">
        <v>1252</v>
      </c>
      <c r="F242" s="18">
        <v>5600</v>
      </c>
      <c r="G242" s="65">
        <v>0</v>
      </c>
      <c r="H242" s="18">
        <v>5600</v>
      </c>
      <c r="I242" s="18"/>
      <c r="J242" s="18">
        <v>196.44</v>
      </c>
      <c r="K242" s="18">
        <v>156.9</v>
      </c>
      <c r="L242" s="18">
        <v>133.46</v>
      </c>
      <c r="M242" s="18">
        <v>0</v>
      </c>
      <c r="N242" s="57"/>
      <c r="O242" s="57"/>
      <c r="P242" s="57"/>
      <c r="Q242" s="57"/>
    </row>
    <row r="243" spans="3:17">
      <c r="C243" t="s">
        <v>1253</v>
      </c>
      <c r="D243" s="74"/>
      <c r="E243" s="18" t="s">
        <v>1254</v>
      </c>
      <c r="F243" s="18">
        <v>30000</v>
      </c>
      <c r="G243" s="65">
        <v>0.2021</v>
      </c>
      <c r="H243" s="18">
        <v>23937</v>
      </c>
      <c r="I243" s="18"/>
      <c r="J243" s="18">
        <v>1263.3399999999999</v>
      </c>
      <c r="K243" s="18">
        <v>1051.52</v>
      </c>
      <c r="L243" s="18">
        <v>925.99</v>
      </c>
      <c r="M243" s="18">
        <v>211</v>
      </c>
      <c r="N243" s="57"/>
      <c r="O243" s="57"/>
      <c r="P243" s="57"/>
      <c r="Q243" s="57"/>
    </row>
    <row r="244" spans="3:17">
      <c r="C244" t="s">
        <v>1255</v>
      </c>
      <c r="D244" s="74"/>
      <c r="E244" s="18" t="s">
        <v>1256</v>
      </c>
      <c r="F244" s="18">
        <v>30000</v>
      </c>
      <c r="G244" s="65">
        <v>0.2021</v>
      </c>
      <c r="H244" s="18">
        <v>23937</v>
      </c>
      <c r="I244" s="18"/>
      <c r="J244" s="18">
        <v>1263.3399999999999</v>
      </c>
      <c r="K244" s="18">
        <v>1051.52</v>
      </c>
      <c r="L244" s="18">
        <v>925.99</v>
      </c>
      <c r="M244" s="18">
        <v>211</v>
      </c>
      <c r="N244" s="57"/>
      <c r="O244" s="57"/>
      <c r="P244" s="57"/>
      <c r="Q244" s="57"/>
    </row>
    <row r="245" spans="3:17">
      <c r="C245" t="s">
        <v>1064</v>
      </c>
      <c r="D245" s="74"/>
      <c r="E245" s="18" t="s">
        <v>1065</v>
      </c>
      <c r="F245" s="18">
        <v>20000</v>
      </c>
      <c r="G245" s="65">
        <v>0.29809999999999998</v>
      </c>
      <c r="H245" s="18">
        <v>14039</v>
      </c>
      <c r="I245" s="18"/>
      <c r="J245" s="18">
        <v>949.56</v>
      </c>
      <c r="K245" s="18">
        <v>808.35</v>
      </c>
      <c r="L245" s="18">
        <v>724.66</v>
      </c>
      <c r="M245" s="18">
        <v>248</v>
      </c>
      <c r="N245" s="57"/>
      <c r="O245" s="57"/>
      <c r="P245" s="57"/>
      <c r="Q245" s="57"/>
    </row>
    <row r="246" spans="3:17">
      <c r="C246" t="s">
        <v>1066</v>
      </c>
      <c r="D246" s="74"/>
      <c r="E246" s="18" t="s">
        <v>1067</v>
      </c>
      <c r="F246" s="18">
        <v>20000</v>
      </c>
      <c r="G246" s="65">
        <v>0.29809999999999998</v>
      </c>
      <c r="H246" s="18">
        <v>14039</v>
      </c>
      <c r="I246" s="18"/>
      <c r="J246" s="18">
        <v>949.56</v>
      </c>
      <c r="K246" s="18">
        <v>808.35</v>
      </c>
      <c r="L246" s="18">
        <v>724.66</v>
      </c>
      <c r="M246" s="18">
        <v>248</v>
      </c>
      <c r="N246" s="57"/>
      <c r="O246" s="57"/>
      <c r="P246" s="57"/>
      <c r="Q246" s="57"/>
    </row>
    <row r="247" spans="3:17">
      <c r="C247" t="s">
        <v>1257</v>
      </c>
      <c r="D247" s="74"/>
      <c r="E247" s="18" t="s">
        <v>1258</v>
      </c>
      <c r="F247" s="18">
        <v>0</v>
      </c>
      <c r="G247" s="65">
        <v>0</v>
      </c>
      <c r="H247" s="18">
        <v>0</v>
      </c>
      <c r="I247" s="18"/>
      <c r="J247" s="18">
        <v>0</v>
      </c>
      <c r="K247" s="18">
        <v>0</v>
      </c>
      <c r="L247" s="18">
        <v>0</v>
      </c>
      <c r="M247" s="18">
        <v>0</v>
      </c>
      <c r="N247" s="57"/>
      <c r="O247" s="57"/>
      <c r="P247" s="57"/>
      <c r="Q247" s="57"/>
    </row>
    <row r="248" spans="3:17">
      <c r="C248" t="s">
        <v>1311</v>
      </c>
      <c r="D248" s="74"/>
      <c r="E248" s="18" t="s">
        <v>1312</v>
      </c>
      <c r="F248" s="18">
        <v>3300</v>
      </c>
      <c r="G248" s="65">
        <v>0</v>
      </c>
      <c r="H248" s="18">
        <v>3300</v>
      </c>
      <c r="I248" s="18"/>
      <c r="J248" s="18">
        <v>115.76</v>
      </c>
      <c r="K248" s="18">
        <v>92.46</v>
      </c>
      <c r="L248" s="18">
        <v>78.650000000000006</v>
      </c>
      <c r="M248" s="18">
        <v>0</v>
      </c>
      <c r="N248" s="57"/>
      <c r="O248" s="57"/>
      <c r="P248" s="57"/>
      <c r="Q248" s="57"/>
    </row>
    <row r="249" spans="3:17">
      <c r="C249" t="s">
        <v>1068</v>
      </c>
      <c r="D249" s="74"/>
      <c r="E249" s="18" t="s">
        <v>1069</v>
      </c>
      <c r="F249" s="18">
        <v>3450</v>
      </c>
      <c r="G249" s="65">
        <v>0</v>
      </c>
      <c r="H249" s="18">
        <v>3450</v>
      </c>
      <c r="I249" s="18"/>
      <c r="J249" s="18">
        <v>121.02</v>
      </c>
      <c r="K249" s="18">
        <v>96.66</v>
      </c>
      <c r="L249" s="18">
        <v>82.22</v>
      </c>
      <c r="M249" s="18">
        <v>0</v>
      </c>
      <c r="N249" s="57"/>
      <c r="O249" s="57"/>
      <c r="P249" s="57"/>
      <c r="Q249" s="57"/>
    </row>
    <row r="250" spans="3:17">
      <c r="C250" t="s">
        <v>1070</v>
      </c>
      <c r="D250" s="74"/>
      <c r="E250" s="18" t="s">
        <v>1071</v>
      </c>
      <c r="F250" s="18">
        <v>3450</v>
      </c>
      <c r="G250" s="65">
        <v>0</v>
      </c>
      <c r="H250" s="18">
        <v>3450</v>
      </c>
      <c r="I250" s="18"/>
      <c r="J250" s="18">
        <v>121.02</v>
      </c>
      <c r="K250" s="18">
        <v>96.66</v>
      </c>
      <c r="L250" s="18">
        <v>82.22</v>
      </c>
      <c r="M250" s="18">
        <v>0</v>
      </c>
      <c r="N250" s="57"/>
      <c r="O250" s="57"/>
      <c r="P250" s="57"/>
      <c r="Q250" s="57"/>
    </row>
    <row r="251" spans="3:17">
      <c r="C251" t="s">
        <v>1259</v>
      </c>
      <c r="D251" s="74"/>
      <c r="E251" s="18" t="s">
        <v>1260</v>
      </c>
      <c r="F251" s="18">
        <v>3450</v>
      </c>
      <c r="G251" s="65">
        <v>0</v>
      </c>
      <c r="H251" s="18">
        <v>3450</v>
      </c>
      <c r="I251" s="18"/>
      <c r="J251" s="18">
        <v>121.02</v>
      </c>
      <c r="K251" s="18">
        <v>96.66</v>
      </c>
      <c r="L251" s="18">
        <v>82.22</v>
      </c>
      <c r="M251" s="18">
        <v>0</v>
      </c>
      <c r="N251" s="57"/>
      <c r="O251" s="57"/>
      <c r="P251" s="57"/>
      <c r="Q251" s="57"/>
    </row>
    <row r="252" spans="3:17">
      <c r="C252" t="s">
        <v>1261</v>
      </c>
      <c r="D252" s="74"/>
      <c r="E252" s="18" t="s">
        <v>1262</v>
      </c>
      <c r="F252" s="18">
        <v>500</v>
      </c>
      <c r="G252" s="65">
        <v>0</v>
      </c>
      <c r="H252" s="18">
        <v>500</v>
      </c>
      <c r="I252" s="18"/>
      <c r="J252" s="18">
        <v>17.54</v>
      </c>
      <c r="K252" s="18">
        <v>14.01</v>
      </c>
      <c r="L252" s="18">
        <v>11.92</v>
      </c>
      <c r="M252" s="18">
        <v>0</v>
      </c>
      <c r="N252" s="57"/>
      <c r="O252" s="57"/>
      <c r="P252" s="57"/>
      <c r="Q252" s="57"/>
    </row>
    <row r="253" spans="3:17">
      <c r="C253" t="s">
        <v>1072</v>
      </c>
      <c r="D253" s="74"/>
      <c r="E253" s="18" t="s">
        <v>1073</v>
      </c>
      <c r="F253" s="18">
        <v>10000</v>
      </c>
      <c r="G253" s="65">
        <v>0.495</v>
      </c>
      <c r="H253" s="18">
        <v>5050</v>
      </c>
      <c r="I253" s="18"/>
      <c r="J253" s="18">
        <v>462.78</v>
      </c>
      <c r="K253" s="18">
        <v>392.17</v>
      </c>
      <c r="L253" s="18">
        <v>350.33</v>
      </c>
      <c r="M253" s="18">
        <v>112</v>
      </c>
      <c r="N253" s="57"/>
      <c r="O253" s="57"/>
      <c r="P253" s="57"/>
      <c r="Q253" s="57"/>
    </row>
    <row r="254" spans="3:17">
      <c r="C254" t="s">
        <v>1263</v>
      </c>
      <c r="D254" s="74"/>
      <c r="E254" s="18" t="s">
        <v>1264</v>
      </c>
      <c r="F254" s="18">
        <v>995</v>
      </c>
      <c r="G254" s="65">
        <v>0</v>
      </c>
      <c r="H254" s="18">
        <v>995</v>
      </c>
      <c r="I254" s="18"/>
      <c r="J254" s="18">
        <v>34.9</v>
      </c>
      <c r="K254" s="18">
        <v>27.88</v>
      </c>
      <c r="L254" s="18">
        <v>23.71</v>
      </c>
      <c r="M254" s="18">
        <v>0</v>
      </c>
      <c r="N254" s="57"/>
      <c r="O254" s="57"/>
      <c r="P254" s="57"/>
      <c r="Q254" s="57"/>
    </row>
    <row r="255" spans="3:17">
      <c r="C255" t="s">
        <v>1265</v>
      </c>
      <c r="D255" s="74"/>
      <c r="E255" s="18" t="s">
        <v>1266</v>
      </c>
      <c r="F255" s="18">
        <v>445</v>
      </c>
      <c r="G255" s="65">
        <v>0</v>
      </c>
      <c r="H255" s="18">
        <v>445</v>
      </c>
      <c r="I255" s="18"/>
      <c r="J255" s="18">
        <v>15.61</v>
      </c>
      <c r="K255" s="18">
        <v>12.47</v>
      </c>
      <c r="L255" s="18">
        <v>10.61</v>
      </c>
      <c r="M255" s="18">
        <v>0</v>
      </c>
      <c r="N255" s="57"/>
      <c r="O255" s="57"/>
      <c r="P255" s="57"/>
      <c r="Q255" s="57"/>
    </row>
    <row r="256" spans="3:17">
      <c r="C256" t="s">
        <v>1267</v>
      </c>
      <c r="D256" s="74"/>
      <c r="E256" s="18" t="s">
        <v>1268</v>
      </c>
      <c r="F256" s="18">
        <v>7500</v>
      </c>
      <c r="G256" s="65">
        <v>0</v>
      </c>
      <c r="H256" s="18">
        <v>7500</v>
      </c>
      <c r="I256" s="18"/>
      <c r="J256" s="18">
        <v>263.08999999999997</v>
      </c>
      <c r="K256" s="18">
        <v>210.13</v>
      </c>
      <c r="L256" s="18">
        <v>178.75</v>
      </c>
      <c r="M256" s="18">
        <v>0</v>
      </c>
      <c r="N256" s="57"/>
      <c r="O256" s="57"/>
      <c r="P256" s="57"/>
      <c r="Q256" s="57"/>
    </row>
    <row r="257" spans="3:17">
      <c r="C257" t="s">
        <v>1269</v>
      </c>
      <c r="D257" s="74"/>
      <c r="E257" s="18" t="s">
        <v>1270</v>
      </c>
      <c r="F257" s="18">
        <v>2000</v>
      </c>
      <c r="G257" s="65">
        <v>0</v>
      </c>
      <c r="H257" s="18">
        <v>2000</v>
      </c>
      <c r="I257" s="18"/>
      <c r="J257" s="18">
        <v>70.16</v>
      </c>
      <c r="K257" s="18">
        <v>56.03</v>
      </c>
      <c r="L257" s="18">
        <v>47.67</v>
      </c>
      <c r="M257" s="18">
        <v>0</v>
      </c>
      <c r="N257" s="57"/>
      <c r="O257" s="57"/>
      <c r="P257" s="57"/>
      <c r="Q257" s="57"/>
    </row>
    <row r="258" spans="3:17">
      <c r="C258" t="s">
        <v>1271</v>
      </c>
      <c r="D258" s="74"/>
      <c r="E258" s="18" t="s">
        <v>1272</v>
      </c>
      <c r="F258" s="18">
        <v>22000</v>
      </c>
      <c r="G258" s="65">
        <v>8.1799999999999998E-2</v>
      </c>
      <c r="H258" s="18">
        <v>20200</v>
      </c>
      <c r="I258" s="18"/>
      <c r="J258" s="18">
        <v>957.72</v>
      </c>
      <c r="K258" s="18">
        <v>802.38</v>
      </c>
      <c r="L258" s="18">
        <v>710.33</v>
      </c>
      <c r="M258" s="18">
        <v>186</v>
      </c>
      <c r="N258" s="57"/>
      <c r="O258" s="57"/>
      <c r="P258" s="57"/>
      <c r="Q258" s="57"/>
    </row>
    <row r="259" spans="3:17">
      <c r="C259" t="s">
        <v>1273</v>
      </c>
      <c r="D259" s="74"/>
      <c r="E259" s="18" t="s">
        <v>1274</v>
      </c>
      <c r="F259" s="18">
        <v>22000</v>
      </c>
      <c r="G259" s="65">
        <v>8.1799999999999998E-2</v>
      </c>
      <c r="H259" s="18">
        <v>20200</v>
      </c>
      <c r="I259" s="18"/>
      <c r="J259" s="18">
        <v>957.72</v>
      </c>
      <c r="K259" s="18">
        <v>802.38</v>
      </c>
      <c r="L259" s="18">
        <v>710.33</v>
      </c>
      <c r="M259" s="18">
        <v>186</v>
      </c>
      <c r="N259" s="57"/>
      <c r="O259" s="57"/>
      <c r="P259" s="57"/>
      <c r="Q259" s="57"/>
    </row>
    <row r="260" spans="3:17">
      <c r="C260" t="s">
        <v>1313</v>
      </c>
      <c r="D260" s="74"/>
      <c r="E260" s="18" t="s">
        <v>1314</v>
      </c>
      <c r="F260" s="18">
        <v>950</v>
      </c>
      <c r="G260" s="65">
        <v>0</v>
      </c>
      <c r="H260" s="18">
        <v>950</v>
      </c>
      <c r="I260" s="18"/>
      <c r="J260" s="18">
        <v>33.32</v>
      </c>
      <c r="K260" s="18">
        <v>26.62</v>
      </c>
      <c r="L260" s="18">
        <v>22.64</v>
      </c>
      <c r="M260" s="18">
        <v>0</v>
      </c>
      <c r="N260" s="57"/>
      <c r="O260" s="57"/>
      <c r="P260" s="57"/>
      <c r="Q260" s="57"/>
    </row>
    <row r="261" spans="3:17">
      <c r="C261" t="s">
        <v>1275</v>
      </c>
      <c r="D261" s="74"/>
      <c r="E261" s="18" t="s">
        <v>1276</v>
      </c>
      <c r="F261" s="18">
        <v>1499</v>
      </c>
      <c r="G261" s="65">
        <v>0</v>
      </c>
      <c r="H261" s="18">
        <v>1499</v>
      </c>
      <c r="I261" s="18"/>
      <c r="J261" s="18">
        <v>52.58</v>
      </c>
      <c r="K261" s="18">
        <v>42</v>
      </c>
      <c r="L261" s="18">
        <v>35.729999999999997</v>
      </c>
      <c r="M261" s="18">
        <v>0</v>
      </c>
      <c r="N261" s="57"/>
      <c r="O261" s="57"/>
      <c r="P261" s="57"/>
      <c r="Q261" s="57"/>
    </row>
    <row r="262" spans="3:17">
      <c r="C262" t="s">
        <v>1315</v>
      </c>
      <c r="D262" s="74"/>
      <c r="E262" s="18" t="s">
        <v>1316</v>
      </c>
      <c r="F262" s="18">
        <v>19000</v>
      </c>
      <c r="G262" s="65">
        <v>0.17610000000000001</v>
      </c>
      <c r="H262" s="18">
        <v>15655</v>
      </c>
      <c r="I262" s="18"/>
      <c r="J262" s="18">
        <v>666.48</v>
      </c>
      <c r="K262" s="18">
        <v>532.33000000000004</v>
      </c>
      <c r="L262" s="18">
        <v>452.83</v>
      </c>
      <c r="M262" s="18">
        <v>0</v>
      </c>
      <c r="N262" s="57"/>
      <c r="O262" s="57"/>
      <c r="P262" s="57"/>
      <c r="Q262" s="57"/>
    </row>
    <row r="263" spans="3:17">
      <c r="C263" t="s">
        <v>1277</v>
      </c>
      <c r="D263" s="74"/>
      <c r="E263" s="18" t="s">
        <v>1278</v>
      </c>
      <c r="F263" s="18">
        <v>28600</v>
      </c>
      <c r="G263" s="65">
        <v>0</v>
      </c>
      <c r="H263" s="18">
        <v>28600</v>
      </c>
      <c r="I263" s="18"/>
      <c r="J263" s="18">
        <v>1220.23</v>
      </c>
      <c r="K263" s="18">
        <v>1018.29</v>
      </c>
      <c r="L263" s="18">
        <v>898.62</v>
      </c>
      <c r="M263" s="18">
        <v>217</v>
      </c>
      <c r="N263" s="57"/>
      <c r="O263" s="57"/>
      <c r="P263" s="57"/>
      <c r="Q263" s="57"/>
    </row>
    <row r="264" spans="3:17">
      <c r="C264" t="s">
        <v>1279</v>
      </c>
      <c r="D264" s="74"/>
      <c r="E264" s="18" t="s">
        <v>1280</v>
      </c>
      <c r="F264" s="18">
        <v>25000</v>
      </c>
      <c r="G264" s="65">
        <v>0</v>
      </c>
      <c r="H264" s="18">
        <v>25000</v>
      </c>
      <c r="I264" s="18"/>
      <c r="J264" s="18">
        <v>1093.95</v>
      </c>
      <c r="K264" s="18">
        <v>917.43</v>
      </c>
      <c r="L264" s="18">
        <v>812.83</v>
      </c>
      <c r="M264" s="18">
        <v>217</v>
      </c>
      <c r="N264" s="57"/>
      <c r="O264" s="57"/>
      <c r="P264" s="57"/>
      <c r="Q264" s="57"/>
    </row>
    <row r="265" spans="3:17">
      <c r="C265" t="s">
        <v>1216</v>
      </c>
      <c r="D265" s="74"/>
      <c r="E265" s="18" t="s">
        <v>1281</v>
      </c>
      <c r="F265" s="18">
        <v>26500</v>
      </c>
      <c r="G265" s="65">
        <v>0</v>
      </c>
      <c r="H265" s="18">
        <v>26500</v>
      </c>
      <c r="I265" s="18"/>
      <c r="J265" s="18">
        <v>1146.57</v>
      </c>
      <c r="K265" s="18">
        <v>959.46</v>
      </c>
      <c r="L265" s="18">
        <v>848.57</v>
      </c>
      <c r="M265" s="18">
        <v>217</v>
      </c>
      <c r="N265" s="57"/>
      <c r="O265" s="57"/>
      <c r="P265" s="57"/>
      <c r="Q265" s="57"/>
    </row>
    <row r="266" spans="3:17">
      <c r="C266" t="s">
        <v>1200</v>
      </c>
      <c r="D266" s="74"/>
      <c r="E266" s="18" t="s">
        <v>1317</v>
      </c>
      <c r="F266" s="18">
        <v>20000</v>
      </c>
      <c r="G266" s="65">
        <v>0.24249999999999999</v>
      </c>
      <c r="H266" s="18">
        <v>15150</v>
      </c>
      <c r="I266" s="18"/>
      <c r="J266" s="18">
        <v>826.56</v>
      </c>
      <c r="K266" s="18">
        <v>685.35</v>
      </c>
      <c r="L266" s="18">
        <v>601.66</v>
      </c>
      <c r="M266" s="18">
        <v>125</v>
      </c>
      <c r="N266" s="57"/>
      <c r="O266" s="57"/>
      <c r="P266" s="57"/>
      <c r="Q266" s="57"/>
    </row>
    <row r="267" spans="3:17">
      <c r="C267" s="27" t="s">
        <v>1318</v>
      </c>
      <c r="D267" s="74"/>
      <c r="E267" s="110" t="s">
        <v>1319</v>
      </c>
      <c r="F267" s="18">
        <v>369000</v>
      </c>
      <c r="G267" s="65">
        <v>0.36199999999999999</v>
      </c>
      <c r="H267" s="18">
        <v>235427</v>
      </c>
      <c r="I267" s="18">
        <v>12800</v>
      </c>
      <c r="J267" s="18">
        <v>16536.79</v>
      </c>
      <c r="K267" s="18">
        <v>13840.99</v>
      </c>
      <c r="L267" s="18">
        <v>12243.44</v>
      </c>
      <c r="M267" s="18">
        <v>3144</v>
      </c>
      <c r="N267" s="57">
        <v>4.7000000000000002E-3</v>
      </c>
      <c r="O267" s="57"/>
      <c r="P267" s="57"/>
      <c r="Q267" s="57"/>
    </row>
    <row r="268" spans="3:17">
      <c r="C268" t="s">
        <v>1194</v>
      </c>
      <c r="D268" s="74"/>
      <c r="E268" s="18" t="s">
        <v>1195</v>
      </c>
      <c r="F268" s="18">
        <v>28600</v>
      </c>
      <c r="G268" s="65">
        <v>0.1648</v>
      </c>
      <c r="H268" s="18">
        <v>23887</v>
      </c>
      <c r="I268" s="18"/>
      <c r="J268" s="18">
        <v>1220.23</v>
      </c>
      <c r="K268" s="18">
        <v>1018.29</v>
      </c>
      <c r="L268" s="18">
        <v>898.62</v>
      </c>
      <c r="M268" s="18">
        <v>217</v>
      </c>
      <c r="N268" s="57"/>
      <c r="O268" s="57"/>
      <c r="P268" s="57"/>
      <c r="Q268" s="57"/>
    </row>
    <row r="269" spans="3:17">
      <c r="C269" t="s">
        <v>1196</v>
      </c>
      <c r="D269" s="74"/>
      <c r="E269" s="18" t="s">
        <v>1197</v>
      </c>
      <c r="F269" s="18">
        <v>50000</v>
      </c>
      <c r="G269" s="65">
        <v>0.192</v>
      </c>
      <c r="H269" s="18">
        <v>40400</v>
      </c>
      <c r="I269" s="18"/>
      <c r="J269" s="18">
        <v>2187.9</v>
      </c>
      <c r="K269" s="18">
        <v>1834.86</v>
      </c>
      <c r="L269" s="18">
        <v>1625.65</v>
      </c>
      <c r="M269" s="18">
        <v>434</v>
      </c>
      <c r="N269" s="57"/>
      <c r="O269" s="57"/>
      <c r="P269" s="57"/>
      <c r="Q269" s="57"/>
    </row>
    <row r="270" spans="3:17">
      <c r="C270" t="s">
        <v>1198</v>
      </c>
      <c r="D270" s="74"/>
      <c r="E270" s="18" t="s">
        <v>1199</v>
      </c>
      <c r="F270" s="18">
        <v>25000</v>
      </c>
      <c r="G270" s="65">
        <v>0.192</v>
      </c>
      <c r="H270" s="18">
        <v>20200</v>
      </c>
      <c r="I270" s="18"/>
      <c r="J270" s="18">
        <v>1093.95</v>
      </c>
      <c r="K270" s="18">
        <v>917.43</v>
      </c>
      <c r="L270" s="18">
        <v>812.83</v>
      </c>
      <c r="M270" s="18">
        <v>217</v>
      </c>
      <c r="N270" s="57"/>
      <c r="O270" s="57"/>
      <c r="P270" s="57"/>
      <c r="Q270" s="57"/>
    </row>
    <row r="271" spans="3:17">
      <c r="C271" t="s">
        <v>1200</v>
      </c>
      <c r="D271" s="74"/>
      <c r="E271" s="18" t="s">
        <v>1201</v>
      </c>
      <c r="F271" s="18">
        <v>20000</v>
      </c>
      <c r="G271" s="65">
        <v>0.24249999999999999</v>
      </c>
      <c r="H271" s="18">
        <v>15150</v>
      </c>
      <c r="I271" s="18"/>
      <c r="J271" s="18">
        <v>826.56</v>
      </c>
      <c r="K271" s="18">
        <v>685.35</v>
      </c>
      <c r="L271" s="18">
        <v>601.66</v>
      </c>
      <c r="M271" s="18">
        <v>125</v>
      </c>
      <c r="N271" s="57"/>
      <c r="O271" s="57"/>
      <c r="P271" s="57"/>
      <c r="Q271" s="57"/>
    </row>
    <row r="272" spans="3:17">
      <c r="C272" t="s">
        <v>1202</v>
      </c>
      <c r="D272" s="74"/>
      <c r="E272" s="18" t="s">
        <v>1203</v>
      </c>
      <c r="F272" s="18">
        <v>20000</v>
      </c>
      <c r="G272" s="65">
        <v>0.15160000000000001</v>
      </c>
      <c r="H272" s="18">
        <v>16968</v>
      </c>
      <c r="I272" s="18"/>
      <c r="J272" s="18">
        <v>887.56</v>
      </c>
      <c r="K272" s="18">
        <v>746.35</v>
      </c>
      <c r="L272" s="18">
        <v>662.66</v>
      </c>
      <c r="M272" s="18">
        <v>186</v>
      </c>
      <c r="N272" s="57"/>
      <c r="O272" s="57"/>
      <c r="P272" s="57"/>
      <c r="Q272" s="57"/>
    </row>
    <row r="273" spans="3:17">
      <c r="C273" t="s">
        <v>1204</v>
      </c>
      <c r="D273" s="74"/>
      <c r="E273" s="18" t="s">
        <v>1320</v>
      </c>
      <c r="F273" s="18">
        <v>20000</v>
      </c>
      <c r="G273" s="65">
        <v>0</v>
      </c>
      <c r="H273" s="18">
        <v>20000</v>
      </c>
      <c r="I273" s="18"/>
      <c r="J273" s="18">
        <v>826.56</v>
      </c>
      <c r="K273" s="18">
        <v>685.35</v>
      </c>
      <c r="L273" s="18">
        <v>601.66</v>
      </c>
      <c r="M273" s="18">
        <v>125</v>
      </c>
      <c r="N273" s="57"/>
      <c r="O273" s="57"/>
      <c r="P273" s="57"/>
      <c r="Q273" s="57"/>
    </row>
    <row r="274" spans="3:17">
      <c r="C274" t="s">
        <v>1283</v>
      </c>
      <c r="D274" s="74"/>
      <c r="E274" s="18" t="s">
        <v>1284</v>
      </c>
      <c r="F274" s="18">
        <v>20000</v>
      </c>
      <c r="G274" s="65">
        <v>0</v>
      </c>
      <c r="H274" s="18">
        <v>20000</v>
      </c>
      <c r="I274" s="18"/>
      <c r="J274" s="18">
        <v>826.56</v>
      </c>
      <c r="K274" s="18">
        <v>685.35</v>
      </c>
      <c r="L274" s="18">
        <v>601.66</v>
      </c>
      <c r="M274" s="18">
        <v>125</v>
      </c>
      <c r="N274" s="57"/>
      <c r="O274" s="57"/>
      <c r="P274" s="57"/>
      <c r="Q274" s="57"/>
    </row>
    <row r="275" spans="3:17">
      <c r="C275" t="s">
        <v>1285</v>
      </c>
      <c r="D275" s="74"/>
      <c r="E275" s="18" t="s">
        <v>1286</v>
      </c>
      <c r="F275" s="18">
        <v>22000</v>
      </c>
      <c r="G275" s="65">
        <v>0.31140000000000001</v>
      </c>
      <c r="H275" s="18">
        <v>15150</v>
      </c>
      <c r="I275" s="18"/>
      <c r="J275" s="18">
        <v>957.72</v>
      </c>
      <c r="K275" s="18">
        <v>802.38</v>
      </c>
      <c r="L275" s="18">
        <v>710.33</v>
      </c>
      <c r="M275" s="18">
        <v>186</v>
      </c>
      <c r="N275" s="57"/>
      <c r="O275" s="57"/>
      <c r="P275" s="57"/>
      <c r="Q275" s="57"/>
    </row>
    <row r="276" spans="3:17">
      <c r="C276" t="s">
        <v>1287</v>
      </c>
      <c r="D276" s="74"/>
      <c r="E276" s="18" t="s">
        <v>1288</v>
      </c>
      <c r="F276" s="18">
        <v>10000</v>
      </c>
      <c r="G276" s="65">
        <v>0</v>
      </c>
      <c r="H276" s="18">
        <v>10000</v>
      </c>
      <c r="I276" s="18"/>
      <c r="J276" s="18">
        <v>350.78</v>
      </c>
      <c r="K276" s="18">
        <v>280.17</v>
      </c>
      <c r="L276" s="18">
        <v>238.33</v>
      </c>
      <c r="M276" s="18">
        <v>0</v>
      </c>
      <c r="N276" s="57"/>
      <c r="O276" s="57"/>
      <c r="P276" s="57"/>
      <c r="Q276" s="57"/>
    </row>
    <row r="277" spans="3:17">
      <c r="C277" t="s">
        <v>1212</v>
      </c>
      <c r="D277" s="74"/>
      <c r="E277" s="18" t="s">
        <v>1213</v>
      </c>
      <c r="F277" s="18">
        <v>30000</v>
      </c>
      <c r="G277" s="65">
        <v>0.2021</v>
      </c>
      <c r="H277" s="18">
        <v>23937</v>
      </c>
      <c r="I277" s="18"/>
      <c r="J277" s="18">
        <v>1263.3399999999999</v>
      </c>
      <c r="K277" s="18">
        <v>1051.52</v>
      </c>
      <c r="L277" s="18">
        <v>925.99</v>
      </c>
      <c r="M277" s="18">
        <v>211</v>
      </c>
      <c r="N277" s="57"/>
      <c r="O277" s="57"/>
      <c r="P277" s="57"/>
      <c r="Q277" s="57"/>
    </row>
    <row r="278" spans="3:17">
      <c r="C278" t="s">
        <v>1216</v>
      </c>
      <c r="D278" s="74"/>
      <c r="E278" s="18" t="s">
        <v>1281</v>
      </c>
      <c r="F278" s="18">
        <v>26500</v>
      </c>
      <c r="G278" s="65">
        <v>0</v>
      </c>
      <c r="H278" s="18">
        <v>26500</v>
      </c>
      <c r="I278" s="18"/>
      <c r="J278" s="18">
        <v>1146.57</v>
      </c>
      <c r="K278" s="18">
        <v>959.46</v>
      </c>
      <c r="L278" s="18">
        <v>848.57</v>
      </c>
      <c r="M278" s="18">
        <v>217</v>
      </c>
      <c r="N278" s="57"/>
      <c r="O278" s="57"/>
      <c r="P278" s="57"/>
      <c r="Q278" s="57"/>
    </row>
    <row r="279" spans="3:17">
      <c r="C279" t="s">
        <v>1216</v>
      </c>
      <c r="D279" s="74"/>
      <c r="E279" s="18" t="s">
        <v>1217</v>
      </c>
      <c r="F279" s="18">
        <v>25000</v>
      </c>
      <c r="G279" s="65">
        <v>0.192</v>
      </c>
      <c r="H279" s="18">
        <v>20200</v>
      </c>
      <c r="I279" s="18"/>
      <c r="J279" s="18">
        <v>1093.95</v>
      </c>
      <c r="K279" s="18">
        <v>917.43</v>
      </c>
      <c r="L279" s="18">
        <v>812.83</v>
      </c>
      <c r="M279" s="18">
        <v>217</v>
      </c>
      <c r="N279" s="57"/>
      <c r="O279" s="57"/>
      <c r="P279" s="57"/>
      <c r="Q279" s="57"/>
    </row>
    <row r="280" spans="3:17">
      <c r="C280" t="s">
        <v>1216</v>
      </c>
      <c r="D280" s="74"/>
      <c r="E280" s="18" t="s">
        <v>1218</v>
      </c>
      <c r="F280" s="18">
        <v>25000</v>
      </c>
      <c r="G280" s="65">
        <v>0.192</v>
      </c>
      <c r="H280" s="18">
        <v>20200</v>
      </c>
      <c r="I280" s="18"/>
      <c r="J280" s="18">
        <v>1093.95</v>
      </c>
      <c r="K280" s="18">
        <v>917.43</v>
      </c>
      <c r="L280" s="18">
        <v>812.83</v>
      </c>
      <c r="M280" s="18">
        <v>217</v>
      </c>
      <c r="N280" s="57"/>
      <c r="O280" s="57"/>
      <c r="P280" s="57"/>
      <c r="Q280" s="57"/>
    </row>
    <row r="281" spans="3:17">
      <c r="C281" t="s">
        <v>1219</v>
      </c>
      <c r="D281" s="74"/>
      <c r="E281" s="18" t="s">
        <v>1220</v>
      </c>
      <c r="F281" s="18">
        <v>150</v>
      </c>
      <c r="G281" s="65">
        <v>0</v>
      </c>
      <c r="H281" s="18">
        <v>150</v>
      </c>
      <c r="I281" s="18"/>
      <c r="J281" s="18">
        <v>5.26</v>
      </c>
      <c r="K281" s="18">
        <v>4.2</v>
      </c>
      <c r="L281" s="18">
        <v>3.57</v>
      </c>
      <c r="M281" s="18">
        <v>0</v>
      </c>
      <c r="N281" s="57"/>
      <c r="O281" s="57"/>
      <c r="P281" s="57"/>
      <c r="Q281" s="57"/>
    </row>
    <row r="282" spans="3:17">
      <c r="C282" t="s">
        <v>1321</v>
      </c>
      <c r="D282" s="74"/>
      <c r="E282" s="18" t="s">
        <v>1322</v>
      </c>
      <c r="F282" s="18">
        <v>30000</v>
      </c>
      <c r="G282" s="65">
        <v>9.0999999999999998E-2</v>
      </c>
      <c r="H282" s="18">
        <v>27270</v>
      </c>
      <c r="I282" s="18"/>
      <c r="J282" s="18">
        <v>1238.3399999999999</v>
      </c>
      <c r="K282" s="18">
        <v>1026.52</v>
      </c>
      <c r="L282" s="18">
        <v>900.99</v>
      </c>
      <c r="M282" s="18">
        <v>186</v>
      </c>
      <c r="N282" s="57"/>
      <c r="O282" s="57"/>
      <c r="P282" s="57"/>
      <c r="Q282" s="57"/>
    </row>
    <row r="283" spans="3:17">
      <c r="C283" t="s">
        <v>1223</v>
      </c>
      <c r="D283" s="74"/>
      <c r="E283" s="18" t="s">
        <v>1224</v>
      </c>
      <c r="F283" s="18">
        <v>20000</v>
      </c>
      <c r="G283" s="65">
        <v>0.24249999999999999</v>
      </c>
      <c r="H283" s="18">
        <v>15150</v>
      </c>
      <c r="I283" s="18"/>
      <c r="J283" s="18">
        <v>826.56</v>
      </c>
      <c r="K283" s="18">
        <v>685.35</v>
      </c>
      <c r="L283" s="18">
        <v>601.66</v>
      </c>
      <c r="M283" s="18">
        <v>125</v>
      </c>
      <c r="N283" s="57"/>
      <c r="O283" s="57"/>
      <c r="P283" s="57"/>
      <c r="Q283" s="57"/>
    </row>
    <row r="284" spans="3:17">
      <c r="C284" t="s">
        <v>1225</v>
      </c>
      <c r="D284" s="74"/>
      <c r="E284" s="18" t="s">
        <v>1226</v>
      </c>
      <c r="F284" s="18">
        <v>20000</v>
      </c>
      <c r="G284" s="65">
        <v>0.24249999999999999</v>
      </c>
      <c r="H284" s="18">
        <v>15150</v>
      </c>
      <c r="I284" s="18"/>
      <c r="J284" s="18">
        <v>826.56</v>
      </c>
      <c r="K284" s="18">
        <v>685.35</v>
      </c>
      <c r="L284" s="18">
        <v>601.66</v>
      </c>
      <c r="M284" s="18">
        <v>125</v>
      </c>
      <c r="N284" s="57"/>
      <c r="O284" s="57"/>
      <c r="P284" s="57"/>
      <c r="Q284" s="57"/>
    </row>
    <row r="285" spans="3:17">
      <c r="C285" t="s">
        <v>1227</v>
      </c>
      <c r="D285" s="74"/>
      <c r="E285" s="18" t="s">
        <v>1228</v>
      </c>
      <c r="F285" s="18">
        <v>20000</v>
      </c>
      <c r="G285" s="65">
        <v>0.14940000000000001</v>
      </c>
      <c r="H285" s="18">
        <v>17013</v>
      </c>
      <c r="I285" s="18"/>
      <c r="J285" s="18">
        <v>887.56</v>
      </c>
      <c r="K285" s="18">
        <v>746.35</v>
      </c>
      <c r="L285" s="18">
        <v>662.66</v>
      </c>
      <c r="M285" s="18">
        <v>186</v>
      </c>
      <c r="N285" s="57"/>
      <c r="O285" s="57"/>
      <c r="P285" s="57"/>
      <c r="Q285" s="57"/>
    </row>
    <row r="286" spans="3:17">
      <c r="C286" t="s">
        <v>1229</v>
      </c>
      <c r="D286" s="74"/>
      <c r="E286" s="18" t="s">
        <v>1230</v>
      </c>
      <c r="F286" s="18">
        <v>18900</v>
      </c>
      <c r="G286" s="65">
        <v>0.20380000000000001</v>
      </c>
      <c r="H286" s="18">
        <v>15049</v>
      </c>
      <c r="I286" s="18"/>
      <c r="J286" s="18">
        <v>755.97</v>
      </c>
      <c r="K286" s="18">
        <v>622.53</v>
      </c>
      <c r="L286" s="18">
        <v>543.44000000000005</v>
      </c>
      <c r="M286" s="18">
        <v>93</v>
      </c>
      <c r="N286" s="57"/>
      <c r="O286" s="57"/>
      <c r="P286" s="57"/>
      <c r="Q286" s="57"/>
    </row>
    <row r="287" spans="3:17">
      <c r="C287" t="s">
        <v>1231</v>
      </c>
      <c r="D287" s="74"/>
      <c r="E287" s="18" t="s">
        <v>1232</v>
      </c>
      <c r="F287" s="18">
        <v>3000</v>
      </c>
      <c r="G287" s="65">
        <v>0</v>
      </c>
      <c r="H287" s="18">
        <v>3000</v>
      </c>
      <c r="I287" s="18"/>
      <c r="J287" s="18">
        <v>105.23</v>
      </c>
      <c r="K287" s="18">
        <v>84.05</v>
      </c>
      <c r="L287" s="18">
        <v>71.5</v>
      </c>
      <c r="M287" s="18">
        <v>0</v>
      </c>
      <c r="N287" s="57"/>
      <c r="O287" s="57"/>
      <c r="P287" s="57"/>
      <c r="Q287" s="57"/>
    </row>
    <row r="288" spans="3:17">
      <c r="C288" t="s">
        <v>1233</v>
      </c>
      <c r="D288" s="74"/>
      <c r="E288" s="18" t="s">
        <v>1234</v>
      </c>
      <c r="F288" s="18">
        <v>500</v>
      </c>
      <c r="G288" s="65">
        <v>0</v>
      </c>
      <c r="H288" s="18">
        <v>500</v>
      </c>
      <c r="I288" s="18"/>
      <c r="J288" s="18">
        <v>17.54</v>
      </c>
      <c r="K288" s="18">
        <v>14.01</v>
      </c>
      <c r="L288" s="18">
        <v>11.92</v>
      </c>
      <c r="M288" s="18">
        <v>0</v>
      </c>
      <c r="N288" s="57"/>
      <c r="O288" s="57"/>
      <c r="P288" s="57"/>
      <c r="Q288" s="57"/>
    </row>
    <row r="289" spans="3:17">
      <c r="C289" t="s">
        <v>1289</v>
      </c>
      <c r="D289" s="74"/>
      <c r="E289" s="18" t="s">
        <v>1290</v>
      </c>
      <c r="F289" s="18">
        <v>22000</v>
      </c>
      <c r="G289" s="65">
        <v>0.31140000000000001</v>
      </c>
      <c r="H289" s="18">
        <v>15150</v>
      </c>
      <c r="I289" s="18"/>
      <c r="J289" s="18">
        <v>896.72</v>
      </c>
      <c r="K289" s="18">
        <v>741.38</v>
      </c>
      <c r="L289" s="18">
        <v>649.33000000000004</v>
      </c>
      <c r="M289" s="18">
        <v>125</v>
      </c>
      <c r="N289" s="57"/>
      <c r="O289" s="57"/>
      <c r="P289" s="57"/>
      <c r="Q289" s="57"/>
    </row>
    <row r="290" spans="3:17">
      <c r="C290" t="s">
        <v>1237</v>
      </c>
      <c r="D290" s="74"/>
      <c r="E290" s="18" t="s">
        <v>1238</v>
      </c>
      <c r="F290" s="18">
        <v>20000</v>
      </c>
      <c r="G290" s="65">
        <v>0.24249999999999999</v>
      </c>
      <c r="H290" s="18">
        <v>15150</v>
      </c>
      <c r="I290" s="18"/>
      <c r="J290" s="18">
        <v>826.56</v>
      </c>
      <c r="K290" s="18">
        <v>685.35</v>
      </c>
      <c r="L290" s="18">
        <v>601.66</v>
      </c>
      <c r="M290" s="18">
        <v>125</v>
      </c>
      <c r="N290" s="57"/>
      <c r="O290" s="57"/>
      <c r="P290" s="57"/>
      <c r="Q290" s="57"/>
    </row>
    <row r="291" spans="3:17">
      <c r="C291" t="s">
        <v>1239</v>
      </c>
      <c r="D291" s="74"/>
      <c r="E291" s="18" t="s">
        <v>1240</v>
      </c>
      <c r="F291" s="18">
        <v>20000</v>
      </c>
      <c r="G291" s="65">
        <v>0.24249999999999999</v>
      </c>
      <c r="H291" s="18">
        <v>15150</v>
      </c>
      <c r="I291" s="18"/>
      <c r="J291" s="18">
        <v>826.56</v>
      </c>
      <c r="K291" s="18">
        <v>685.35</v>
      </c>
      <c r="L291" s="18">
        <v>601.66</v>
      </c>
      <c r="M291" s="18">
        <v>125</v>
      </c>
      <c r="N291" s="57"/>
      <c r="O291" s="57"/>
      <c r="P291" s="57"/>
      <c r="Q291" s="57"/>
    </row>
    <row r="292" spans="3:17">
      <c r="C292" t="s">
        <v>1291</v>
      </c>
      <c r="D292" s="74"/>
      <c r="E292" s="18" t="s">
        <v>1292</v>
      </c>
      <c r="F292" s="18">
        <v>20000</v>
      </c>
      <c r="G292" s="65">
        <v>0.24249999999999999</v>
      </c>
      <c r="H292" s="18">
        <v>15150</v>
      </c>
      <c r="I292" s="18"/>
      <c r="J292" s="18">
        <v>887.56</v>
      </c>
      <c r="K292" s="18">
        <v>746.35</v>
      </c>
      <c r="L292" s="18">
        <v>662.66</v>
      </c>
      <c r="M292" s="18">
        <v>186</v>
      </c>
      <c r="N292" s="57"/>
      <c r="O292" s="57"/>
      <c r="P292" s="57"/>
      <c r="Q292" s="57"/>
    </row>
    <row r="293" spans="3:17">
      <c r="C293" t="s">
        <v>1293</v>
      </c>
      <c r="D293" s="74"/>
      <c r="E293" s="18" t="s">
        <v>1294</v>
      </c>
      <c r="F293" s="18">
        <v>20000</v>
      </c>
      <c r="G293" s="65">
        <v>0.24249999999999999</v>
      </c>
      <c r="H293" s="18">
        <v>15150</v>
      </c>
      <c r="I293" s="18"/>
      <c r="J293" s="18">
        <v>887.56</v>
      </c>
      <c r="K293" s="18">
        <v>746.35</v>
      </c>
      <c r="L293" s="18">
        <v>662.66</v>
      </c>
      <c r="M293" s="18">
        <v>186</v>
      </c>
      <c r="N293" s="57"/>
      <c r="O293" s="57"/>
      <c r="P293" s="57"/>
      <c r="Q293" s="57"/>
    </row>
    <row r="294" spans="3:17">
      <c r="C294" t="s">
        <v>1058</v>
      </c>
      <c r="D294" s="74"/>
      <c r="E294" s="18" t="s">
        <v>1059</v>
      </c>
      <c r="F294" s="18">
        <v>3495</v>
      </c>
      <c r="G294" s="65">
        <v>0</v>
      </c>
      <c r="H294" s="18">
        <v>3495</v>
      </c>
      <c r="I294" s="18"/>
      <c r="J294" s="18">
        <v>172.6</v>
      </c>
      <c r="K294" s="18">
        <v>147.91999999999999</v>
      </c>
      <c r="L294" s="18">
        <v>133.30000000000001</v>
      </c>
      <c r="M294" s="18">
        <v>50</v>
      </c>
      <c r="N294" s="57"/>
      <c r="O294" s="57"/>
      <c r="P294" s="57"/>
      <c r="Q294" s="57"/>
    </row>
    <row r="295" spans="3:17">
      <c r="C295" t="s">
        <v>1295</v>
      </c>
      <c r="D295" s="74"/>
      <c r="E295" s="18" t="s">
        <v>1296</v>
      </c>
      <c r="F295" s="18">
        <v>11000</v>
      </c>
      <c r="G295" s="65">
        <v>8.1799999999999998E-2</v>
      </c>
      <c r="H295" s="18">
        <v>10100</v>
      </c>
      <c r="I295" s="18"/>
      <c r="J295" s="18">
        <v>385.86</v>
      </c>
      <c r="K295" s="18">
        <v>308.19</v>
      </c>
      <c r="L295" s="18">
        <v>262.16000000000003</v>
      </c>
      <c r="M295" s="18">
        <v>0</v>
      </c>
      <c r="N295" s="57"/>
      <c r="O295" s="57"/>
      <c r="P295" s="57"/>
      <c r="Q295" s="57"/>
    </row>
    <row r="296" spans="3:17">
      <c r="C296" t="s">
        <v>1247</v>
      </c>
      <c r="D296" s="74"/>
      <c r="E296" s="18" t="s">
        <v>1248</v>
      </c>
      <c r="F296" s="18">
        <v>0</v>
      </c>
      <c r="G296" s="65">
        <v>0</v>
      </c>
      <c r="H296" s="18">
        <v>0</v>
      </c>
      <c r="I296" s="18"/>
      <c r="J296" s="18">
        <v>0</v>
      </c>
      <c r="K296" s="18">
        <v>0</v>
      </c>
      <c r="L296" s="18">
        <v>0</v>
      </c>
      <c r="M296" s="18">
        <v>0</v>
      </c>
      <c r="N296" s="57"/>
      <c r="O296" s="57"/>
      <c r="P296" s="57"/>
      <c r="Q296" s="57"/>
    </row>
    <row r="297" spans="3:17">
      <c r="C297" t="s">
        <v>1251</v>
      </c>
      <c r="D297" s="74"/>
      <c r="E297" s="18" t="s">
        <v>1252</v>
      </c>
      <c r="F297" s="18">
        <v>5600</v>
      </c>
      <c r="G297" s="65">
        <v>0</v>
      </c>
      <c r="H297" s="18">
        <v>5600</v>
      </c>
      <c r="I297" s="18"/>
      <c r="J297" s="18">
        <v>196.44</v>
      </c>
      <c r="K297" s="18">
        <v>156.9</v>
      </c>
      <c r="L297" s="18">
        <v>133.46</v>
      </c>
      <c r="M297" s="18">
        <v>0</v>
      </c>
      <c r="N297" s="57"/>
      <c r="O297" s="57"/>
      <c r="P297" s="57"/>
      <c r="Q297" s="57"/>
    </row>
    <row r="298" spans="3:17">
      <c r="C298" t="s">
        <v>1253</v>
      </c>
      <c r="D298" s="74"/>
      <c r="E298" s="18" t="s">
        <v>1254</v>
      </c>
      <c r="F298" s="18">
        <v>30000</v>
      </c>
      <c r="G298" s="65">
        <v>0.2021</v>
      </c>
      <c r="H298" s="18">
        <v>23937</v>
      </c>
      <c r="I298" s="18"/>
      <c r="J298" s="18">
        <v>1263.3399999999999</v>
      </c>
      <c r="K298" s="18">
        <v>1051.52</v>
      </c>
      <c r="L298" s="18">
        <v>925.99</v>
      </c>
      <c r="M298" s="18">
        <v>211</v>
      </c>
      <c r="N298" s="57"/>
      <c r="O298" s="57"/>
      <c r="P298" s="57"/>
      <c r="Q298" s="57"/>
    </row>
    <row r="299" spans="3:17">
      <c r="C299" t="s">
        <v>1255</v>
      </c>
      <c r="D299" s="74"/>
      <c r="E299" s="18" t="s">
        <v>1256</v>
      </c>
      <c r="F299" s="18">
        <v>30000</v>
      </c>
      <c r="G299" s="65">
        <v>0.2021</v>
      </c>
      <c r="H299" s="18">
        <v>23937</v>
      </c>
      <c r="I299" s="18"/>
      <c r="J299" s="18">
        <v>1263.3399999999999</v>
      </c>
      <c r="K299" s="18">
        <v>1051.52</v>
      </c>
      <c r="L299" s="18">
        <v>925.99</v>
      </c>
      <c r="M299" s="18">
        <v>211</v>
      </c>
      <c r="N299" s="57"/>
      <c r="O299" s="57"/>
      <c r="P299" s="57"/>
      <c r="Q299" s="57"/>
    </row>
    <row r="300" spans="3:17">
      <c r="C300" t="s">
        <v>1064</v>
      </c>
      <c r="D300" s="74"/>
      <c r="E300" s="18" t="s">
        <v>1065</v>
      </c>
      <c r="F300" s="18">
        <v>20000</v>
      </c>
      <c r="G300" s="65">
        <v>0.29809999999999998</v>
      </c>
      <c r="H300" s="18">
        <v>14039</v>
      </c>
      <c r="I300" s="18"/>
      <c r="J300" s="18">
        <v>949.56</v>
      </c>
      <c r="K300" s="18">
        <v>808.35</v>
      </c>
      <c r="L300" s="18">
        <v>724.66</v>
      </c>
      <c r="M300" s="18">
        <v>248</v>
      </c>
      <c r="N300" s="57"/>
      <c r="O300" s="57"/>
      <c r="P300" s="57"/>
      <c r="Q300" s="57"/>
    </row>
    <row r="301" spans="3:17">
      <c r="C301" t="s">
        <v>1066</v>
      </c>
      <c r="D301" s="74"/>
      <c r="E301" s="18" t="s">
        <v>1067</v>
      </c>
      <c r="F301" s="18">
        <v>20000</v>
      </c>
      <c r="G301" s="65">
        <v>0.29809999999999998</v>
      </c>
      <c r="H301" s="18">
        <v>14039</v>
      </c>
      <c r="I301" s="18"/>
      <c r="J301" s="18">
        <v>949.56</v>
      </c>
      <c r="K301" s="18">
        <v>808.35</v>
      </c>
      <c r="L301" s="18">
        <v>724.66</v>
      </c>
      <c r="M301" s="18">
        <v>248</v>
      </c>
      <c r="N301" s="57"/>
      <c r="O301" s="57"/>
      <c r="P301" s="57"/>
      <c r="Q301" s="57"/>
    </row>
    <row r="302" spans="3:17">
      <c r="C302" t="s">
        <v>1257</v>
      </c>
      <c r="D302" s="74"/>
      <c r="E302" s="18" t="s">
        <v>1258</v>
      </c>
      <c r="F302" s="18">
        <v>0</v>
      </c>
      <c r="G302" s="65">
        <v>0</v>
      </c>
      <c r="H302" s="18">
        <v>0</v>
      </c>
      <c r="I302" s="18"/>
      <c r="J302" s="18">
        <v>0</v>
      </c>
      <c r="K302" s="18">
        <v>0</v>
      </c>
      <c r="L302" s="18">
        <v>0</v>
      </c>
      <c r="M302" s="18">
        <v>0</v>
      </c>
      <c r="N302" s="57"/>
      <c r="O302" s="57"/>
      <c r="P302" s="57"/>
      <c r="Q302" s="57"/>
    </row>
    <row r="303" spans="3:17">
      <c r="C303" t="s">
        <v>1311</v>
      </c>
      <c r="D303" s="74"/>
      <c r="E303" s="18" t="s">
        <v>1312</v>
      </c>
      <c r="F303" s="18">
        <v>3300</v>
      </c>
      <c r="G303" s="65">
        <v>0</v>
      </c>
      <c r="H303" s="18">
        <v>3300</v>
      </c>
      <c r="I303" s="18"/>
      <c r="J303" s="18">
        <v>115.76</v>
      </c>
      <c r="K303" s="18">
        <v>92.46</v>
      </c>
      <c r="L303" s="18">
        <v>78.650000000000006</v>
      </c>
      <c r="M303" s="18">
        <v>0</v>
      </c>
      <c r="N303" s="57"/>
      <c r="O303" s="57"/>
      <c r="P303" s="57"/>
      <c r="Q303" s="57"/>
    </row>
    <row r="304" spans="3:17">
      <c r="C304" t="s">
        <v>1323</v>
      </c>
      <c r="D304" s="74"/>
      <c r="E304" s="18" t="s">
        <v>1324</v>
      </c>
      <c r="F304" s="18">
        <v>3300</v>
      </c>
      <c r="G304" s="65">
        <v>0</v>
      </c>
      <c r="H304" s="18">
        <v>3300</v>
      </c>
      <c r="I304" s="18"/>
      <c r="J304" s="18">
        <v>115.76</v>
      </c>
      <c r="K304" s="18">
        <v>92.46</v>
      </c>
      <c r="L304" s="18">
        <v>78.650000000000006</v>
      </c>
      <c r="M304" s="18">
        <v>0</v>
      </c>
      <c r="N304" s="57"/>
      <c r="O304" s="57"/>
      <c r="P304" s="57"/>
      <c r="Q304" s="57"/>
    </row>
    <row r="305" spans="3:17">
      <c r="C305" t="s">
        <v>1068</v>
      </c>
      <c r="D305" s="74"/>
      <c r="E305" s="18" t="s">
        <v>1069</v>
      </c>
      <c r="F305" s="18">
        <v>3450</v>
      </c>
      <c r="G305" s="65">
        <v>0</v>
      </c>
      <c r="H305" s="18">
        <v>3450</v>
      </c>
      <c r="I305" s="18"/>
      <c r="J305" s="18">
        <v>121.02</v>
      </c>
      <c r="K305" s="18">
        <v>96.66</v>
      </c>
      <c r="L305" s="18">
        <v>82.22</v>
      </c>
      <c r="M305" s="18">
        <v>0</v>
      </c>
      <c r="N305" s="57"/>
      <c r="O305" s="57"/>
      <c r="P305" s="57"/>
      <c r="Q305" s="57"/>
    </row>
    <row r="306" spans="3:17">
      <c r="C306" t="s">
        <v>1070</v>
      </c>
      <c r="D306" s="74"/>
      <c r="E306" s="18" t="s">
        <v>1071</v>
      </c>
      <c r="F306" s="18">
        <v>3450</v>
      </c>
      <c r="G306" s="65">
        <v>0</v>
      </c>
      <c r="H306" s="18">
        <v>3450</v>
      </c>
      <c r="I306" s="18"/>
      <c r="J306" s="18">
        <v>121.02</v>
      </c>
      <c r="K306" s="18">
        <v>96.66</v>
      </c>
      <c r="L306" s="18">
        <v>82.22</v>
      </c>
      <c r="M306" s="18">
        <v>0</v>
      </c>
      <c r="N306" s="57"/>
      <c r="O306" s="57"/>
      <c r="P306" s="57"/>
      <c r="Q306" s="57"/>
    </row>
    <row r="307" spans="3:17">
      <c r="C307" t="s">
        <v>1259</v>
      </c>
      <c r="D307" s="74"/>
      <c r="E307" s="18" t="s">
        <v>1260</v>
      </c>
      <c r="F307" s="18">
        <v>3450</v>
      </c>
      <c r="G307" s="65">
        <v>0</v>
      </c>
      <c r="H307" s="18">
        <v>3450</v>
      </c>
      <c r="I307" s="18"/>
      <c r="J307" s="18">
        <v>121.02</v>
      </c>
      <c r="K307" s="18">
        <v>96.66</v>
      </c>
      <c r="L307" s="18">
        <v>82.22</v>
      </c>
      <c r="M307" s="18">
        <v>0</v>
      </c>
      <c r="N307" s="57"/>
      <c r="O307" s="57"/>
      <c r="P307" s="57"/>
      <c r="Q307" s="57"/>
    </row>
    <row r="308" spans="3:17">
      <c r="C308" t="s">
        <v>1261</v>
      </c>
      <c r="D308" s="74"/>
      <c r="E308" s="18" t="s">
        <v>1262</v>
      </c>
      <c r="F308" s="18">
        <v>500</v>
      </c>
      <c r="G308" s="65">
        <v>0</v>
      </c>
      <c r="H308" s="18">
        <v>500</v>
      </c>
      <c r="I308" s="18"/>
      <c r="J308" s="18">
        <v>17.54</v>
      </c>
      <c r="K308" s="18">
        <v>14.01</v>
      </c>
      <c r="L308" s="18">
        <v>11.92</v>
      </c>
      <c r="M308" s="18">
        <v>0</v>
      </c>
      <c r="N308" s="57"/>
      <c r="O308" s="57"/>
      <c r="P308" s="57"/>
      <c r="Q308" s="57"/>
    </row>
    <row r="309" spans="3:17">
      <c r="C309" t="s">
        <v>1072</v>
      </c>
      <c r="D309" s="74"/>
      <c r="E309" s="18" t="s">
        <v>1073</v>
      </c>
      <c r="F309" s="18">
        <v>10000</v>
      </c>
      <c r="G309" s="65">
        <v>0.495</v>
      </c>
      <c r="H309" s="18">
        <v>5050</v>
      </c>
      <c r="I309" s="18"/>
      <c r="J309" s="18">
        <v>462.78</v>
      </c>
      <c r="K309" s="18">
        <v>392.17</v>
      </c>
      <c r="L309" s="18">
        <v>350.33</v>
      </c>
      <c r="M309" s="18">
        <v>112</v>
      </c>
      <c r="N309" s="57"/>
      <c r="O309" s="57"/>
      <c r="P309" s="57"/>
      <c r="Q309" s="57"/>
    </row>
    <row r="310" spans="3:17">
      <c r="C310" t="s">
        <v>1263</v>
      </c>
      <c r="D310" s="74"/>
      <c r="E310" s="18" t="s">
        <v>1264</v>
      </c>
      <c r="F310" s="18">
        <v>995</v>
      </c>
      <c r="G310" s="65">
        <v>0</v>
      </c>
      <c r="H310" s="18">
        <v>995</v>
      </c>
      <c r="I310" s="18"/>
      <c r="J310" s="18">
        <v>34.9</v>
      </c>
      <c r="K310" s="18">
        <v>27.88</v>
      </c>
      <c r="L310" s="18">
        <v>23.71</v>
      </c>
      <c r="M310" s="18">
        <v>0</v>
      </c>
      <c r="N310" s="57"/>
      <c r="O310" s="57"/>
      <c r="P310" s="57"/>
      <c r="Q310" s="57"/>
    </row>
    <row r="311" spans="3:17">
      <c r="C311" t="s">
        <v>1265</v>
      </c>
      <c r="D311" s="74"/>
      <c r="E311" s="18" t="s">
        <v>1266</v>
      </c>
      <c r="F311" s="18">
        <v>445</v>
      </c>
      <c r="G311" s="65">
        <v>0</v>
      </c>
      <c r="H311" s="18">
        <v>445</v>
      </c>
      <c r="I311" s="18"/>
      <c r="J311" s="18">
        <v>15.61</v>
      </c>
      <c r="K311" s="18">
        <v>12.47</v>
      </c>
      <c r="L311" s="18">
        <v>10.61</v>
      </c>
      <c r="M311" s="18">
        <v>0</v>
      </c>
      <c r="N311" s="57"/>
      <c r="O311" s="57"/>
      <c r="P311" s="57"/>
      <c r="Q311" s="57"/>
    </row>
    <row r="312" spans="3:17">
      <c r="C312" t="s">
        <v>1267</v>
      </c>
      <c r="D312" s="74"/>
      <c r="E312" s="18" t="s">
        <v>1268</v>
      </c>
      <c r="F312" s="18">
        <v>7500</v>
      </c>
      <c r="G312" s="65">
        <v>0</v>
      </c>
      <c r="H312" s="18">
        <v>7500</v>
      </c>
      <c r="I312" s="18"/>
      <c r="J312" s="18">
        <v>263.08999999999997</v>
      </c>
      <c r="K312" s="18">
        <v>210.13</v>
      </c>
      <c r="L312" s="18">
        <v>178.75</v>
      </c>
      <c r="M312" s="18">
        <v>0</v>
      </c>
      <c r="N312" s="57"/>
      <c r="O312" s="57"/>
      <c r="P312" s="57"/>
      <c r="Q312" s="57"/>
    </row>
    <row r="313" spans="3:17">
      <c r="C313" t="s">
        <v>1269</v>
      </c>
      <c r="D313" s="74"/>
      <c r="E313" s="18" t="s">
        <v>1270</v>
      </c>
      <c r="F313" s="18">
        <v>2000</v>
      </c>
      <c r="G313" s="65">
        <v>0</v>
      </c>
      <c r="H313" s="18">
        <v>2000</v>
      </c>
      <c r="I313" s="18"/>
      <c r="J313" s="18">
        <v>70.16</v>
      </c>
      <c r="K313" s="18">
        <v>56.03</v>
      </c>
      <c r="L313" s="18">
        <v>47.67</v>
      </c>
      <c r="M313" s="18">
        <v>0</v>
      </c>
      <c r="N313" s="57"/>
      <c r="O313" s="57"/>
      <c r="P313" s="57"/>
      <c r="Q313" s="57"/>
    </row>
    <row r="314" spans="3:17">
      <c r="C314" t="s">
        <v>1275</v>
      </c>
      <c r="D314" s="74"/>
      <c r="E314" s="18" t="s">
        <v>1297</v>
      </c>
      <c r="F314" s="18">
        <v>2998</v>
      </c>
      <c r="G314" s="65">
        <v>0</v>
      </c>
      <c r="H314" s="18">
        <v>2998</v>
      </c>
      <c r="I314" s="18"/>
      <c r="J314" s="18">
        <v>105.16</v>
      </c>
      <c r="K314" s="18">
        <v>84</v>
      </c>
      <c r="L314" s="18">
        <v>71.45</v>
      </c>
      <c r="M314" s="18">
        <v>0</v>
      </c>
      <c r="N314" s="57"/>
      <c r="O314" s="57"/>
      <c r="P314" s="57"/>
      <c r="Q314" s="57"/>
    </row>
    <row r="315" spans="3:17">
      <c r="C315" t="s">
        <v>1325</v>
      </c>
      <c r="D315" s="74"/>
      <c r="E315" s="18" t="s">
        <v>1326</v>
      </c>
      <c r="F315" s="18">
        <v>1900</v>
      </c>
      <c r="G315" s="65">
        <v>0</v>
      </c>
      <c r="H315" s="18">
        <v>1900</v>
      </c>
      <c r="I315" s="18"/>
      <c r="J315" s="18">
        <v>66.650000000000006</v>
      </c>
      <c r="K315" s="18">
        <v>53.23</v>
      </c>
      <c r="L315" s="18">
        <v>45.28</v>
      </c>
      <c r="M315" s="18">
        <v>0</v>
      </c>
      <c r="N315" s="57"/>
      <c r="O315" s="57"/>
      <c r="P315" s="57"/>
      <c r="Q315" s="57"/>
    </row>
    <row r="316" spans="3:17">
      <c r="C316" s="27" t="s">
        <v>1327</v>
      </c>
      <c r="D316" s="74"/>
      <c r="E316" s="110" t="s">
        <v>1328</v>
      </c>
      <c r="F316" s="18">
        <v>401000</v>
      </c>
      <c r="G316" s="65">
        <v>0.3407</v>
      </c>
      <c r="H316" s="18">
        <v>264370</v>
      </c>
      <c r="I316" s="18">
        <v>12800</v>
      </c>
      <c r="J316" s="18">
        <v>17659.29</v>
      </c>
      <c r="K316" s="18">
        <v>14737.55</v>
      </c>
      <c r="L316" s="18">
        <v>13006.1</v>
      </c>
      <c r="M316" s="18">
        <v>3144</v>
      </c>
      <c r="N316" s="57"/>
      <c r="O316" s="57">
        <v>4.7000000000000002E-3</v>
      </c>
      <c r="P316" s="57"/>
      <c r="Q316" s="57"/>
    </row>
    <row r="317" spans="3:17">
      <c r="C317" t="s">
        <v>1277</v>
      </c>
      <c r="D317" s="74"/>
      <c r="E317" s="18" t="s">
        <v>1278</v>
      </c>
      <c r="F317" s="18">
        <v>28600</v>
      </c>
      <c r="G317" s="65">
        <v>0</v>
      </c>
      <c r="H317" s="18">
        <v>28600</v>
      </c>
      <c r="I317" s="18"/>
      <c r="J317" s="18">
        <v>1220.23</v>
      </c>
      <c r="K317" s="18">
        <v>1018.29</v>
      </c>
      <c r="L317" s="18">
        <v>898.62</v>
      </c>
      <c r="M317" s="18">
        <v>217</v>
      </c>
      <c r="N317" s="57"/>
      <c r="O317" s="57"/>
      <c r="P317" s="57"/>
      <c r="Q317" s="57"/>
    </row>
    <row r="318" spans="3:17">
      <c r="C318" t="s">
        <v>1279</v>
      </c>
      <c r="D318" s="74"/>
      <c r="E318" s="18" t="s">
        <v>1280</v>
      </c>
      <c r="F318" s="18">
        <v>25000</v>
      </c>
      <c r="G318" s="65">
        <v>0</v>
      </c>
      <c r="H318" s="18">
        <v>25000</v>
      </c>
      <c r="I318" s="18"/>
      <c r="J318" s="18">
        <v>1093.95</v>
      </c>
      <c r="K318" s="18">
        <v>917.43</v>
      </c>
      <c r="L318" s="18">
        <v>812.83</v>
      </c>
      <c r="M318" s="18">
        <v>217</v>
      </c>
      <c r="N318" s="57"/>
      <c r="O318" s="57"/>
      <c r="P318" s="57"/>
      <c r="Q318" s="57"/>
    </row>
    <row r="319" spans="3:17">
      <c r="C319" t="s">
        <v>1200</v>
      </c>
      <c r="D319" s="74"/>
      <c r="E319" s="18" t="s">
        <v>1201</v>
      </c>
      <c r="F319" s="18">
        <v>20000</v>
      </c>
      <c r="G319" s="65">
        <v>0.24249999999999999</v>
      </c>
      <c r="H319" s="18">
        <v>15150</v>
      </c>
      <c r="I319" s="18"/>
      <c r="J319" s="18">
        <v>826.56</v>
      </c>
      <c r="K319" s="18">
        <v>685.35</v>
      </c>
      <c r="L319" s="18">
        <v>601.66</v>
      </c>
      <c r="M319" s="18">
        <v>125</v>
      </c>
      <c r="N319" s="57"/>
      <c r="O319" s="57"/>
      <c r="P319" s="57"/>
      <c r="Q319" s="57"/>
    </row>
    <row r="320" spans="3:17">
      <c r="C320" t="s">
        <v>1202</v>
      </c>
      <c r="D320" s="74"/>
      <c r="E320" s="18" t="s">
        <v>1203</v>
      </c>
      <c r="F320" s="18">
        <v>20000</v>
      </c>
      <c r="G320" s="65">
        <v>0.15160000000000001</v>
      </c>
      <c r="H320" s="18">
        <v>16968</v>
      </c>
      <c r="I320" s="18"/>
      <c r="J320" s="18">
        <v>887.56</v>
      </c>
      <c r="K320" s="18">
        <v>746.35</v>
      </c>
      <c r="L320" s="18">
        <v>662.66</v>
      </c>
      <c r="M320" s="18">
        <v>186</v>
      </c>
      <c r="N320" s="57"/>
      <c r="O320" s="57"/>
      <c r="P320" s="57"/>
      <c r="Q320" s="57"/>
    </row>
    <row r="321" spans="3:17">
      <c r="C321" t="s">
        <v>1204</v>
      </c>
      <c r="D321" s="74"/>
      <c r="E321" s="18" t="s">
        <v>1320</v>
      </c>
      <c r="F321" s="18">
        <v>20000</v>
      </c>
      <c r="G321" s="65">
        <v>0</v>
      </c>
      <c r="H321" s="18">
        <v>20000</v>
      </c>
      <c r="I321" s="18"/>
      <c r="J321" s="18">
        <v>887.56</v>
      </c>
      <c r="K321" s="18">
        <v>746.35</v>
      </c>
      <c r="L321" s="18">
        <v>662.66</v>
      </c>
      <c r="M321" s="18">
        <v>186</v>
      </c>
      <c r="N321" s="57"/>
      <c r="O321" s="57"/>
      <c r="P321" s="57"/>
      <c r="Q321" s="57"/>
    </row>
    <row r="322" spans="3:17">
      <c r="C322" t="s">
        <v>1283</v>
      </c>
      <c r="D322" s="74"/>
      <c r="E322" s="18" t="s">
        <v>1284</v>
      </c>
      <c r="F322" s="18">
        <v>20000</v>
      </c>
      <c r="G322" s="65">
        <v>0</v>
      </c>
      <c r="H322" s="18">
        <v>20000</v>
      </c>
      <c r="I322" s="18"/>
      <c r="J322" s="18">
        <v>887.56</v>
      </c>
      <c r="K322" s="18">
        <v>746.35</v>
      </c>
      <c r="L322" s="18">
        <v>662.66</v>
      </c>
      <c r="M322" s="18">
        <v>186</v>
      </c>
      <c r="N322" s="57"/>
      <c r="O322" s="57"/>
      <c r="P322" s="57"/>
      <c r="Q322" s="57"/>
    </row>
    <row r="323" spans="3:17">
      <c r="C323" t="s">
        <v>1285</v>
      </c>
      <c r="D323" s="74"/>
      <c r="E323" s="18" t="s">
        <v>1286</v>
      </c>
      <c r="F323" s="18">
        <v>22000</v>
      </c>
      <c r="G323" s="65">
        <v>0.31140000000000001</v>
      </c>
      <c r="H323" s="18">
        <v>15150</v>
      </c>
      <c r="I323" s="18"/>
      <c r="J323" s="18">
        <v>957.72</v>
      </c>
      <c r="K323" s="18">
        <v>802.38</v>
      </c>
      <c r="L323" s="18">
        <v>710.33</v>
      </c>
      <c r="M323" s="18">
        <v>186</v>
      </c>
      <c r="N323" s="57"/>
      <c r="O323" s="57"/>
      <c r="P323" s="57"/>
      <c r="Q323" s="57"/>
    </row>
    <row r="324" spans="3:17">
      <c r="C324" t="s">
        <v>1287</v>
      </c>
      <c r="D324" s="74"/>
      <c r="E324" s="18" t="s">
        <v>1288</v>
      </c>
      <c r="F324" s="18">
        <v>10000</v>
      </c>
      <c r="G324" s="65">
        <v>0</v>
      </c>
      <c r="H324" s="18">
        <v>10000</v>
      </c>
      <c r="I324" s="18"/>
      <c r="J324" s="18">
        <v>350.78</v>
      </c>
      <c r="K324" s="18">
        <v>280.17</v>
      </c>
      <c r="L324" s="18">
        <v>238.33</v>
      </c>
      <c r="M324" s="18">
        <v>0</v>
      </c>
      <c r="N324" s="57"/>
      <c r="O324" s="57"/>
      <c r="P324" s="57"/>
      <c r="Q324" s="57"/>
    </row>
    <row r="325" spans="3:17">
      <c r="C325" t="s">
        <v>1212</v>
      </c>
      <c r="D325" s="74"/>
      <c r="E325" s="18" t="s">
        <v>1213</v>
      </c>
      <c r="F325" s="18">
        <v>30000</v>
      </c>
      <c r="G325" s="65">
        <v>0.2021</v>
      </c>
      <c r="H325" s="18">
        <v>23937</v>
      </c>
      <c r="I325" s="18"/>
      <c r="J325" s="18">
        <v>1263.3399999999999</v>
      </c>
      <c r="K325" s="18">
        <v>1051.52</v>
      </c>
      <c r="L325" s="18">
        <v>925.99</v>
      </c>
      <c r="M325" s="18">
        <v>211</v>
      </c>
      <c r="N325" s="57"/>
      <c r="O325" s="57"/>
      <c r="P325" s="57"/>
      <c r="Q325" s="57"/>
    </row>
    <row r="326" spans="3:17">
      <c r="C326" t="s">
        <v>1216</v>
      </c>
      <c r="D326" s="74"/>
      <c r="E326" s="18" t="s">
        <v>1281</v>
      </c>
      <c r="F326" s="18">
        <v>26500</v>
      </c>
      <c r="G326" s="65">
        <v>0</v>
      </c>
      <c r="H326" s="18">
        <v>26500</v>
      </c>
      <c r="I326" s="18"/>
      <c r="J326" s="18">
        <v>1146.57</v>
      </c>
      <c r="K326" s="18">
        <v>959.46</v>
      </c>
      <c r="L326" s="18">
        <v>848.57</v>
      </c>
      <c r="M326" s="18">
        <v>217</v>
      </c>
      <c r="N326" s="57"/>
      <c r="O326" s="57"/>
      <c r="P326" s="57"/>
      <c r="Q326" s="57"/>
    </row>
    <row r="327" spans="3:17">
      <c r="C327" t="s">
        <v>1219</v>
      </c>
      <c r="D327" s="74"/>
      <c r="E327" s="18" t="s">
        <v>1220</v>
      </c>
      <c r="F327" s="18">
        <v>150</v>
      </c>
      <c r="G327" s="65">
        <v>0</v>
      </c>
      <c r="H327" s="18">
        <v>150</v>
      </c>
      <c r="I327" s="18"/>
      <c r="J327" s="18">
        <v>5.26</v>
      </c>
      <c r="K327" s="18">
        <v>4.2</v>
      </c>
      <c r="L327" s="18">
        <v>3.57</v>
      </c>
      <c r="M327" s="18">
        <v>0</v>
      </c>
      <c r="N327" s="57"/>
      <c r="O327" s="57"/>
      <c r="P327" s="57"/>
      <c r="Q327" s="57"/>
    </row>
    <row r="328" spans="3:17">
      <c r="C328" t="s">
        <v>1223</v>
      </c>
      <c r="D328" s="74"/>
      <c r="E328" s="18" t="s">
        <v>1224</v>
      </c>
      <c r="F328" s="18">
        <v>20000</v>
      </c>
      <c r="G328" s="65">
        <v>0.24249999999999999</v>
      </c>
      <c r="H328" s="18">
        <v>15150</v>
      </c>
      <c r="I328" s="18"/>
      <c r="J328" s="18">
        <v>826.56</v>
      </c>
      <c r="K328" s="18">
        <v>685.35</v>
      </c>
      <c r="L328" s="18">
        <v>601.66</v>
      </c>
      <c r="M328" s="18">
        <v>125</v>
      </c>
      <c r="N328" s="57"/>
      <c r="O328" s="57"/>
      <c r="P328" s="57"/>
      <c r="Q328" s="57"/>
    </row>
    <row r="329" spans="3:17">
      <c r="C329" t="s">
        <v>1225</v>
      </c>
      <c r="D329" s="74"/>
      <c r="E329" s="18" t="s">
        <v>1226</v>
      </c>
      <c r="F329" s="18">
        <v>20000</v>
      </c>
      <c r="G329" s="65">
        <v>0.24249999999999999</v>
      </c>
      <c r="H329" s="18">
        <v>15150</v>
      </c>
      <c r="I329" s="18"/>
      <c r="J329" s="18">
        <v>826.56</v>
      </c>
      <c r="K329" s="18">
        <v>685.35</v>
      </c>
      <c r="L329" s="18">
        <v>601.66</v>
      </c>
      <c r="M329" s="18">
        <v>125</v>
      </c>
      <c r="N329" s="57"/>
      <c r="O329" s="57"/>
      <c r="P329" s="57"/>
      <c r="Q329" s="57"/>
    </row>
    <row r="330" spans="3:17">
      <c r="C330" t="s">
        <v>1227</v>
      </c>
      <c r="D330" s="74"/>
      <c r="E330" s="18" t="s">
        <v>1228</v>
      </c>
      <c r="F330" s="18">
        <v>20000</v>
      </c>
      <c r="G330" s="65">
        <v>0.14940000000000001</v>
      </c>
      <c r="H330" s="18">
        <v>17013</v>
      </c>
      <c r="I330" s="18"/>
      <c r="J330" s="18">
        <v>887.56</v>
      </c>
      <c r="K330" s="18">
        <v>746.35</v>
      </c>
      <c r="L330" s="18">
        <v>662.66</v>
      </c>
      <c r="M330" s="18">
        <v>186</v>
      </c>
      <c r="N330" s="57"/>
      <c r="O330" s="57"/>
      <c r="P330" s="57"/>
      <c r="Q330" s="57"/>
    </row>
    <row r="331" spans="3:17">
      <c r="C331" t="s">
        <v>1229</v>
      </c>
      <c r="D331" s="74"/>
      <c r="E331" s="18" t="s">
        <v>1230</v>
      </c>
      <c r="F331" s="18">
        <v>18900</v>
      </c>
      <c r="G331" s="65">
        <v>0.20380000000000001</v>
      </c>
      <c r="H331" s="18">
        <v>15049</v>
      </c>
      <c r="I331" s="18"/>
      <c r="J331" s="18">
        <v>755.97</v>
      </c>
      <c r="K331" s="18">
        <v>622.53</v>
      </c>
      <c r="L331" s="18">
        <v>543.44000000000005</v>
      </c>
      <c r="M331" s="18">
        <v>93</v>
      </c>
      <c r="N331" s="57"/>
      <c r="O331" s="57"/>
      <c r="P331" s="57"/>
      <c r="Q331" s="57"/>
    </row>
    <row r="332" spans="3:17">
      <c r="C332" t="s">
        <v>1231</v>
      </c>
      <c r="D332" s="74"/>
      <c r="E332" s="18" t="s">
        <v>1232</v>
      </c>
      <c r="F332" s="18">
        <v>3000</v>
      </c>
      <c r="G332" s="65">
        <v>0</v>
      </c>
      <c r="H332" s="18">
        <v>3000</v>
      </c>
      <c r="I332" s="18"/>
      <c r="J332" s="18">
        <v>105.23</v>
      </c>
      <c r="K332" s="18">
        <v>84.05</v>
      </c>
      <c r="L332" s="18">
        <v>71.5</v>
      </c>
      <c r="M332" s="18">
        <v>0</v>
      </c>
      <c r="N332" s="57"/>
      <c r="O332" s="57"/>
      <c r="P332" s="57"/>
      <c r="Q332" s="57"/>
    </row>
    <row r="333" spans="3:17">
      <c r="C333" t="s">
        <v>1233</v>
      </c>
      <c r="D333" s="74"/>
      <c r="E333" s="18" t="s">
        <v>1234</v>
      </c>
      <c r="F333" s="18">
        <v>500</v>
      </c>
      <c r="G333" s="65">
        <v>0</v>
      </c>
      <c r="H333" s="18">
        <v>500</v>
      </c>
      <c r="I333" s="18"/>
      <c r="J333" s="18">
        <v>17.54</v>
      </c>
      <c r="K333" s="18">
        <v>14.01</v>
      </c>
      <c r="L333" s="18">
        <v>11.92</v>
      </c>
      <c r="M333" s="18">
        <v>0</v>
      </c>
      <c r="N333" s="57"/>
      <c r="O333" s="57"/>
      <c r="P333" s="57"/>
      <c r="Q333" s="57"/>
    </row>
    <row r="334" spans="3:17">
      <c r="C334" t="s">
        <v>1289</v>
      </c>
      <c r="D334" s="74"/>
      <c r="E334" s="18" t="s">
        <v>1290</v>
      </c>
      <c r="F334" s="18">
        <v>22000</v>
      </c>
      <c r="G334" s="65">
        <v>0.31140000000000001</v>
      </c>
      <c r="H334" s="18">
        <v>15150</v>
      </c>
      <c r="I334" s="18"/>
      <c r="J334" s="18">
        <v>896.72</v>
      </c>
      <c r="K334" s="18">
        <v>741.38</v>
      </c>
      <c r="L334" s="18">
        <v>649.33000000000004</v>
      </c>
      <c r="M334" s="18">
        <v>125</v>
      </c>
      <c r="N334" s="57"/>
      <c r="O334" s="57"/>
      <c r="P334" s="57"/>
      <c r="Q334" s="57"/>
    </row>
    <row r="335" spans="3:17">
      <c r="C335" t="s">
        <v>1237</v>
      </c>
      <c r="D335" s="74"/>
      <c r="E335" s="18" t="s">
        <v>1238</v>
      </c>
      <c r="F335" s="18">
        <v>20000</v>
      </c>
      <c r="G335" s="65">
        <v>0.24249999999999999</v>
      </c>
      <c r="H335" s="18">
        <v>15150</v>
      </c>
      <c r="I335" s="18"/>
      <c r="J335" s="18">
        <v>826.56</v>
      </c>
      <c r="K335" s="18">
        <v>685.35</v>
      </c>
      <c r="L335" s="18">
        <v>601.66</v>
      </c>
      <c r="M335" s="18">
        <v>125</v>
      </c>
      <c r="N335" s="57"/>
      <c r="O335" s="57"/>
      <c r="P335" s="57"/>
      <c r="Q335" s="57"/>
    </row>
    <row r="336" spans="3:17">
      <c r="C336" t="s">
        <v>1239</v>
      </c>
      <c r="D336" s="74"/>
      <c r="E336" s="18" t="s">
        <v>1240</v>
      </c>
      <c r="F336" s="18">
        <v>20000</v>
      </c>
      <c r="G336" s="65">
        <v>0.24249999999999999</v>
      </c>
      <c r="H336" s="18">
        <v>15150</v>
      </c>
      <c r="I336" s="18"/>
      <c r="J336" s="18">
        <v>826.56</v>
      </c>
      <c r="K336" s="18">
        <v>685.35</v>
      </c>
      <c r="L336" s="18">
        <v>601.66</v>
      </c>
      <c r="M336" s="18">
        <v>125</v>
      </c>
      <c r="N336" s="57"/>
      <c r="O336" s="57"/>
      <c r="P336" s="57"/>
      <c r="Q336" s="57"/>
    </row>
    <row r="337" spans="3:17">
      <c r="C337" t="s">
        <v>1291</v>
      </c>
      <c r="D337" s="74"/>
      <c r="E337" s="18" t="s">
        <v>1292</v>
      </c>
      <c r="F337" s="18">
        <v>20000</v>
      </c>
      <c r="G337" s="65">
        <v>0.24249999999999999</v>
      </c>
      <c r="H337" s="18">
        <v>15150</v>
      </c>
      <c r="I337" s="18"/>
      <c r="J337" s="18">
        <v>887.56</v>
      </c>
      <c r="K337" s="18">
        <v>746.35</v>
      </c>
      <c r="L337" s="18">
        <v>662.66</v>
      </c>
      <c r="M337" s="18">
        <v>186</v>
      </c>
      <c r="N337" s="57"/>
      <c r="O337" s="57"/>
      <c r="P337" s="57"/>
      <c r="Q337" s="57"/>
    </row>
    <row r="338" spans="3:17">
      <c r="C338" t="s">
        <v>1293</v>
      </c>
      <c r="D338" s="74"/>
      <c r="E338" s="18" t="s">
        <v>1294</v>
      </c>
      <c r="F338" s="18">
        <v>20000</v>
      </c>
      <c r="G338" s="65">
        <v>0.24249999999999999</v>
      </c>
      <c r="H338" s="18">
        <v>15150</v>
      </c>
      <c r="I338" s="18"/>
      <c r="J338" s="18">
        <v>887.56</v>
      </c>
      <c r="K338" s="18">
        <v>746.35</v>
      </c>
      <c r="L338" s="18">
        <v>662.66</v>
      </c>
      <c r="M338" s="18">
        <v>186</v>
      </c>
      <c r="N338" s="57"/>
      <c r="O338" s="57"/>
      <c r="P338" s="57"/>
      <c r="Q338" s="57"/>
    </row>
    <row r="339" spans="3:17">
      <c r="C339" t="s">
        <v>1058</v>
      </c>
      <c r="D339" s="74"/>
      <c r="E339" s="18" t="s">
        <v>1059</v>
      </c>
      <c r="F339" s="18">
        <v>3495</v>
      </c>
      <c r="G339" s="65">
        <v>0</v>
      </c>
      <c r="H339" s="18">
        <v>3495</v>
      </c>
      <c r="I339" s="18"/>
      <c r="J339" s="18">
        <v>172.6</v>
      </c>
      <c r="K339" s="18">
        <v>147.91999999999999</v>
      </c>
      <c r="L339" s="18">
        <v>133.30000000000001</v>
      </c>
      <c r="M339" s="18">
        <v>50</v>
      </c>
      <c r="N339" s="57"/>
      <c r="O339" s="57"/>
      <c r="P339" s="57"/>
      <c r="Q339" s="57"/>
    </row>
    <row r="340" spans="3:17">
      <c r="C340" t="s">
        <v>1295</v>
      </c>
      <c r="D340" s="74"/>
      <c r="E340" s="18" t="s">
        <v>1296</v>
      </c>
      <c r="F340" s="18">
        <v>11000</v>
      </c>
      <c r="G340" s="65">
        <v>8.1799999999999998E-2</v>
      </c>
      <c r="H340" s="18">
        <v>10100</v>
      </c>
      <c r="I340" s="18"/>
      <c r="J340" s="18">
        <v>385.86</v>
      </c>
      <c r="K340" s="18">
        <v>308.19</v>
      </c>
      <c r="L340" s="18">
        <v>262.16000000000003</v>
      </c>
      <c r="M340" s="18">
        <v>0</v>
      </c>
      <c r="N340" s="57"/>
      <c r="O340" s="57"/>
      <c r="P340" s="57"/>
      <c r="Q340" s="57"/>
    </row>
    <row r="341" spans="3:17">
      <c r="C341" t="s">
        <v>1247</v>
      </c>
      <c r="D341" s="74"/>
      <c r="E341" s="18" t="s">
        <v>1248</v>
      </c>
      <c r="F341" s="18">
        <v>0</v>
      </c>
      <c r="G341" s="65">
        <v>0</v>
      </c>
      <c r="H341" s="18">
        <v>0</v>
      </c>
      <c r="I341" s="18"/>
      <c r="J341" s="18">
        <v>0</v>
      </c>
      <c r="K341" s="18">
        <v>0</v>
      </c>
      <c r="L341" s="18">
        <v>0</v>
      </c>
      <c r="M341" s="18">
        <v>0</v>
      </c>
      <c r="N341" s="57"/>
      <c r="O341" s="57"/>
      <c r="P341" s="57"/>
      <c r="Q341" s="57"/>
    </row>
    <row r="342" spans="3:17">
      <c r="C342" t="s">
        <v>1251</v>
      </c>
      <c r="D342" s="74"/>
      <c r="E342" s="18" t="s">
        <v>1252</v>
      </c>
      <c r="F342" s="18">
        <v>5600</v>
      </c>
      <c r="G342" s="65">
        <v>0</v>
      </c>
      <c r="H342" s="18">
        <v>5600</v>
      </c>
      <c r="I342" s="18"/>
      <c r="J342" s="18">
        <v>196.44</v>
      </c>
      <c r="K342" s="18">
        <v>156.9</v>
      </c>
      <c r="L342" s="18">
        <v>133.46</v>
      </c>
      <c r="M342" s="18">
        <v>0</v>
      </c>
      <c r="N342" s="57"/>
      <c r="O342" s="57"/>
      <c r="P342" s="57"/>
      <c r="Q342" s="57"/>
    </row>
    <row r="343" spans="3:17">
      <c r="C343" t="s">
        <v>1253</v>
      </c>
      <c r="D343" s="74"/>
      <c r="E343" s="18" t="s">
        <v>1254</v>
      </c>
      <c r="F343" s="18">
        <v>30000</v>
      </c>
      <c r="G343" s="65">
        <v>0.2021</v>
      </c>
      <c r="H343" s="18">
        <v>23937</v>
      </c>
      <c r="I343" s="18"/>
      <c r="J343" s="18">
        <v>1263.3399999999999</v>
      </c>
      <c r="K343" s="18">
        <v>1051.52</v>
      </c>
      <c r="L343" s="18">
        <v>925.99</v>
      </c>
      <c r="M343" s="18">
        <v>211</v>
      </c>
      <c r="N343" s="57"/>
      <c r="O343" s="57"/>
      <c r="P343" s="57"/>
      <c r="Q343" s="57"/>
    </row>
    <row r="344" spans="3:17">
      <c r="C344" t="s">
        <v>1255</v>
      </c>
      <c r="D344" s="74"/>
      <c r="E344" s="18" t="s">
        <v>1256</v>
      </c>
      <c r="F344" s="18">
        <v>30000</v>
      </c>
      <c r="G344" s="65">
        <v>0.2021</v>
      </c>
      <c r="H344" s="18">
        <v>23937</v>
      </c>
      <c r="I344" s="18"/>
      <c r="J344" s="18">
        <v>1263.3399999999999</v>
      </c>
      <c r="K344" s="18">
        <v>1051.52</v>
      </c>
      <c r="L344" s="18">
        <v>925.99</v>
      </c>
      <c r="M344" s="18">
        <v>211</v>
      </c>
      <c r="N344" s="57"/>
      <c r="O344" s="57"/>
      <c r="P344" s="57"/>
      <c r="Q344" s="57"/>
    </row>
    <row r="345" spans="3:17">
      <c r="C345" t="s">
        <v>1064</v>
      </c>
      <c r="D345" s="74"/>
      <c r="E345" s="18" t="s">
        <v>1065</v>
      </c>
      <c r="F345" s="18">
        <v>20000</v>
      </c>
      <c r="G345" s="65">
        <v>0.29809999999999998</v>
      </c>
      <c r="H345" s="18">
        <v>14039</v>
      </c>
      <c r="I345" s="18"/>
      <c r="J345" s="18">
        <v>949.56</v>
      </c>
      <c r="K345" s="18">
        <v>808.35</v>
      </c>
      <c r="L345" s="18">
        <v>724.66</v>
      </c>
      <c r="M345" s="18">
        <v>248</v>
      </c>
      <c r="N345" s="57"/>
      <c r="O345" s="57"/>
      <c r="P345" s="57"/>
      <c r="Q345" s="57"/>
    </row>
    <row r="346" spans="3:17">
      <c r="C346" t="s">
        <v>1066</v>
      </c>
      <c r="D346" s="74"/>
      <c r="E346" s="18" t="s">
        <v>1067</v>
      </c>
      <c r="F346" s="18">
        <v>20000</v>
      </c>
      <c r="G346" s="65">
        <v>0.29809999999999998</v>
      </c>
      <c r="H346" s="18">
        <v>14039</v>
      </c>
      <c r="I346" s="18"/>
      <c r="J346" s="18">
        <v>949.56</v>
      </c>
      <c r="K346" s="18">
        <v>808.35</v>
      </c>
      <c r="L346" s="18">
        <v>724.66</v>
      </c>
      <c r="M346" s="18">
        <v>248</v>
      </c>
      <c r="N346" s="57"/>
      <c r="O346" s="57"/>
      <c r="P346" s="57"/>
      <c r="Q346" s="57"/>
    </row>
    <row r="347" spans="3:17">
      <c r="C347" t="s">
        <v>1257</v>
      </c>
      <c r="D347" s="74"/>
      <c r="E347" s="18" t="s">
        <v>1258</v>
      </c>
      <c r="F347" s="18">
        <v>0</v>
      </c>
      <c r="G347" s="65">
        <v>0</v>
      </c>
      <c r="H347" s="18">
        <v>0</v>
      </c>
      <c r="I347" s="18"/>
      <c r="J347" s="18">
        <v>0</v>
      </c>
      <c r="K347" s="18">
        <v>0</v>
      </c>
      <c r="L347" s="18">
        <v>0</v>
      </c>
      <c r="M347" s="18">
        <v>0</v>
      </c>
      <c r="N347" s="57"/>
      <c r="O347" s="57"/>
      <c r="P347" s="57"/>
      <c r="Q347" s="57"/>
    </row>
    <row r="348" spans="3:17">
      <c r="C348" t="s">
        <v>1311</v>
      </c>
      <c r="D348" s="74"/>
      <c r="E348" s="18" t="s">
        <v>1312</v>
      </c>
      <c r="F348" s="18">
        <v>3300</v>
      </c>
      <c r="G348" s="65">
        <v>0</v>
      </c>
      <c r="H348" s="18">
        <v>3300</v>
      </c>
      <c r="I348" s="18"/>
      <c r="J348" s="18">
        <v>115.76</v>
      </c>
      <c r="K348" s="18">
        <v>92.46</v>
      </c>
      <c r="L348" s="18">
        <v>78.650000000000006</v>
      </c>
      <c r="M348" s="18">
        <v>0</v>
      </c>
      <c r="N348" s="57"/>
      <c r="O348" s="57"/>
      <c r="P348" s="57"/>
      <c r="Q348" s="57"/>
    </row>
    <row r="349" spans="3:17">
      <c r="C349" t="s">
        <v>1323</v>
      </c>
      <c r="D349" s="74"/>
      <c r="E349" s="18" t="s">
        <v>1324</v>
      </c>
      <c r="F349" s="18">
        <v>3300</v>
      </c>
      <c r="G349" s="65">
        <v>0</v>
      </c>
      <c r="H349" s="18">
        <v>3300</v>
      </c>
      <c r="I349" s="18"/>
      <c r="J349" s="18">
        <v>115.76</v>
      </c>
      <c r="K349" s="18">
        <v>92.46</v>
      </c>
      <c r="L349" s="18">
        <v>78.650000000000006</v>
      </c>
      <c r="M349" s="18">
        <v>0</v>
      </c>
      <c r="N349" s="57"/>
      <c r="O349" s="57"/>
      <c r="P349" s="57"/>
      <c r="Q349" s="57"/>
    </row>
    <row r="350" spans="3:17">
      <c r="C350" t="s">
        <v>1068</v>
      </c>
      <c r="D350" s="74"/>
      <c r="E350" s="18" t="s">
        <v>1069</v>
      </c>
      <c r="F350" s="18">
        <v>3450</v>
      </c>
      <c r="G350" s="65">
        <v>0</v>
      </c>
      <c r="H350" s="18">
        <v>3450</v>
      </c>
      <c r="I350" s="18"/>
      <c r="J350" s="18">
        <v>121.02</v>
      </c>
      <c r="K350" s="18">
        <v>96.66</v>
      </c>
      <c r="L350" s="18">
        <v>82.22</v>
      </c>
      <c r="M350" s="18">
        <v>0</v>
      </c>
      <c r="N350" s="57"/>
      <c r="O350" s="57"/>
      <c r="P350" s="57"/>
      <c r="Q350" s="57"/>
    </row>
    <row r="351" spans="3:17">
      <c r="C351" t="s">
        <v>1070</v>
      </c>
      <c r="D351" s="74"/>
      <c r="E351" s="18" t="s">
        <v>1071</v>
      </c>
      <c r="F351" s="18">
        <v>3450</v>
      </c>
      <c r="G351" s="65">
        <v>0</v>
      </c>
      <c r="H351" s="18">
        <v>3450</v>
      </c>
      <c r="I351" s="18"/>
      <c r="J351" s="18">
        <v>121.02</v>
      </c>
      <c r="K351" s="18">
        <v>96.66</v>
      </c>
      <c r="L351" s="18">
        <v>82.22</v>
      </c>
      <c r="M351" s="18">
        <v>0</v>
      </c>
      <c r="N351" s="57"/>
      <c r="O351" s="57"/>
      <c r="P351" s="57"/>
      <c r="Q351" s="57"/>
    </row>
    <row r="352" spans="3:17">
      <c r="C352" t="s">
        <v>1259</v>
      </c>
      <c r="D352" s="74"/>
      <c r="E352" s="18" t="s">
        <v>1260</v>
      </c>
      <c r="F352" s="18">
        <v>3450</v>
      </c>
      <c r="G352" s="65">
        <v>0</v>
      </c>
      <c r="H352" s="18">
        <v>3450</v>
      </c>
      <c r="I352" s="18"/>
      <c r="J352" s="18">
        <v>121.02</v>
      </c>
      <c r="K352" s="18">
        <v>96.66</v>
      </c>
      <c r="L352" s="18">
        <v>82.22</v>
      </c>
      <c r="M352" s="18">
        <v>0</v>
      </c>
      <c r="N352" s="57"/>
      <c r="O352" s="57"/>
      <c r="P352" s="57"/>
      <c r="Q352" s="57"/>
    </row>
    <row r="353" spans="3:17">
      <c r="C353" t="s">
        <v>1261</v>
      </c>
      <c r="D353" s="74"/>
      <c r="E353" s="18" t="s">
        <v>1262</v>
      </c>
      <c r="F353" s="18">
        <v>500</v>
      </c>
      <c r="G353" s="65">
        <v>0</v>
      </c>
      <c r="H353" s="18">
        <v>500</v>
      </c>
      <c r="I353" s="18"/>
      <c r="J353" s="18">
        <v>17.54</v>
      </c>
      <c r="K353" s="18">
        <v>14.01</v>
      </c>
      <c r="L353" s="18">
        <v>11.92</v>
      </c>
      <c r="M353" s="18">
        <v>0</v>
      </c>
      <c r="N353" s="57"/>
      <c r="O353" s="57"/>
      <c r="P353" s="57"/>
      <c r="Q353" s="57"/>
    </row>
    <row r="354" spans="3:17">
      <c r="C354" t="s">
        <v>1072</v>
      </c>
      <c r="D354" s="74"/>
      <c r="E354" s="18" t="s">
        <v>1073</v>
      </c>
      <c r="F354" s="18">
        <v>10000</v>
      </c>
      <c r="G354" s="65">
        <v>0.495</v>
      </c>
      <c r="H354" s="18">
        <v>5050</v>
      </c>
      <c r="I354" s="18"/>
      <c r="J354" s="18">
        <v>462.78</v>
      </c>
      <c r="K354" s="18">
        <v>392.17</v>
      </c>
      <c r="L354" s="18">
        <v>350.33</v>
      </c>
      <c r="M354" s="18">
        <v>112</v>
      </c>
      <c r="N354" s="57"/>
      <c r="O354" s="57"/>
      <c r="P354" s="57"/>
      <c r="Q354" s="57"/>
    </row>
    <row r="355" spans="3:17">
      <c r="C355" t="s">
        <v>1263</v>
      </c>
      <c r="D355" s="74"/>
      <c r="E355" s="18" t="s">
        <v>1264</v>
      </c>
      <c r="F355" s="18">
        <v>995</v>
      </c>
      <c r="G355" s="65">
        <v>0</v>
      </c>
      <c r="H355" s="18">
        <v>995</v>
      </c>
      <c r="I355" s="18"/>
      <c r="J355" s="18">
        <v>34.9</v>
      </c>
      <c r="K355" s="18">
        <v>27.88</v>
      </c>
      <c r="L355" s="18">
        <v>23.71</v>
      </c>
      <c r="M355" s="18">
        <v>0</v>
      </c>
      <c r="N355" s="57"/>
      <c r="O355" s="57"/>
      <c r="P355" s="57"/>
      <c r="Q355" s="57"/>
    </row>
    <row r="356" spans="3:17">
      <c r="C356" t="s">
        <v>1265</v>
      </c>
      <c r="D356" s="74"/>
      <c r="E356" s="18" t="s">
        <v>1266</v>
      </c>
      <c r="F356" s="18">
        <v>445</v>
      </c>
      <c r="G356" s="65">
        <v>0</v>
      </c>
      <c r="H356" s="18">
        <v>445</v>
      </c>
      <c r="I356" s="18"/>
      <c r="J356" s="18">
        <v>15.61</v>
      </c>
      <c r="K356" s="18">
        <v>12.47</v>
      </c>
      <c r="L356" s="18">
        <v>10.61</v>
      </c>
      <c r="M356" s="18">
        <v>0</v>
      </c>
      <c r="N356" s="57"/>
      <c r="O356" s="57"/>
      <c r="P356" s="57"/>
      <c r="Q356" s="57"/>
    </row>
    <row r="357" spans="3:17">
      <c r="C357" t="s">
        <v>1267</v>
      </c>
      <c r="D357" s="74"/>
      <c r="E357" s="18" t="s">
        <v>1268</v>
      </c>
      <c r="F357" s="18">
        <v>7500</v>
      </c>
      <c r="G357" s="65">
        <v>0</v>
      </c>
      <c r="H357" s="18">
        <v>7500</v>
      </c>
      <c r="I357" s="18"/>
      <c r="J357" s="18">
        <v>263.08999999999997</v>
      </c>
      <c r="K357" s="18">
        <v>210.13</v>
      </c>
      <c r="L357" s="18">
        <v>178.75</v>
      </c>
      <c r="M357" s="18">
        <v>0</v>
      </c>
      <c r="N357" s="57"/>
      <c r="O357" s="57"/>
      <c r="P357" s="57"/>
      <c r="Q357" s="57"/>
    </row>
    <row r="358" spans="3:17">
      <c r="C358" t="s">
        <v>1269</v>
      </c>
      <c r="D358" s="74"/>
      <c r="E358" s="18" t="s">
        <v>1270</v>
      </c>
      <c r="F358" s="18">
        <v>2000</v>
      </c>
      <c r="G358" s="65">
        <v>0</v>
      </c>
      <c r="H358" s="18">
        <v>2000</v>
      </c>
      <c r="I358" s="18"/>
      <c r="J358" s="18">
        <v>70.16</v>
      </c>
      <c r="K358" s="18">
        <v>56.03</v>
      </c>
      <c r="L358" s="18">
        <v>47.67</v>
      </c>
      <c r="M358" s="18">
        <v>0</v>
      </c>
      <c r="N358" s="57"/>
      <c r="O358" s="57"/>
      <c r="P358" s="57"/>
      <c r="Q358" s="57"/>
    </row>
    <row r="359" spans="3:17">
      <c r="C359" t="s">
        <v>1275</v>
      </c>
      <c r="D359" s="74"/>
      <c r="E359" s="18" t="s">
        <v>1297</v>
      </c>
      <c r="F359" s="18">
        <v>2998</v>
      </c>
      <c r="G359" s="65">
        <v>0</v>
      </c>
      <c r="H359" s="18">
        <v>2998</v>
      </c>
      <c r="I359" s="18"/>
      <c r="J359" s="18">
        <v>105.16</v>
      </c>
      <c r="K359" s="18">
        <v>84</v>
      </c>
      <c r="L359" s="18">
        <v>71.45</v>
      </c>
      <c r="M359" s="18">
        <v>0</v>
      </c>
      <c r="N359" s="57"/>
      <c r="O359" s="57"/>
      <c r="P359" s="57"/>
      <c r="Q359" s="57"/>
    </row>
    <row r="360" spans="3:17">
      <c r="C360" t="s">
        <v>1325</v>
      </c>
      <c r="D360" s="74"/>
      <c r="E360" s="18" t="s">
        <v>1326</v>
      </c>
      <c r="F360" s="18">
        <v>1900</v>
      </c>
      <c r="G360" s="65">
        <v>0</v>
      </c>
      <c r="H360" s="18">
        <v>1900</v>
      </c>
      <c r="I360" s="18"/>
      <c r="J360" s="18">
        <v>66.650000000000006</v>
      </c>
      <c r="K360" s="18">
        <v>53.23</v>
      </c>
      <c r="L360" s="18">
        <v>45.28</v>
      </c>
      <c r="M360" s="18">
        <v>0</v>
      </c>
      <c r="N360" s="57"/>
      <c r="O360" s="57"/>
      <c r="P360" s="57"/>
      <c r="Q360" s="57"/>
    </row>
    <row r="361" spans="3:17">
      <c r="C361" s="27" t="s">
        <v>1088</v>
      </c>
      <c r="D361" s="74"/>
      <c r="E361" s="110" t="s">
        <v>1329</v>
      </c>
      <c r="F361" s="18">
        <v>2500</v>
      </c>
      <c r="G361" s="65">
        <v>0.19400000000000001</v>
      </c>
      <c r="H361" s="18">
        <v>2015</v>
      </c>
      <c r="I361" s="18">
        <f>4940+525</f>
        <v>5465</v>
      </c>
      <c r="J361" s="18">
        <v>323.39999999999998</v>
      </c>
      <c r="K361" s="18">
        <v>267.16000000000003</v>
      </c>
      <c r="L361" s="18">
        <v>233.83</v>
      </c>
      <c r="M361" s="18">
        <v>44</v>
      </c>
      <c r="N361" s="57"/>
      <c r="O361" s="57"/>
      <c r="P361" s="57"/>
      <c r="Q361" s="57"/>
    </row>
    <row r="362" spans="3:17">
      <c r="C362" t="s">
        <v>1090</v>
      </c>
      <c r="D362" s="74"/>
      <c r="E362" s="18" t="s">
        <v>1091</v>
      </c>
      <c r="F362" s="18">
        <v>8750</v>
      </c>
      <c r="G362" s="65">
        <v>0.19259999999999999</v>
      </c>
      <c r="H362" s="18">
        <v>7065</v>
      </c>
      <c r="I362" s="18"/>
      <c r="J362" s="18">
        <v>465.93</v>
      </c>
      <c r="K362" s="18">
        <v>404.15</v>
      </c>
      <c r="L362" s="18">
        <v>367.54</v>
      </c>
      <c r="M362" s="18">
        <v>159</v>
      </c>
      <c r="N362" s="57"/>
      <c r="O362" s="57"/>
      <c r="P362" s="57"/>
      <c r="Q362" s="57"/>
    </row>
    <row r="363" spans="3:17">
      <c r="C363" t="s">
        <v>1092</v>
      </c>
      <c r="D363" s="74"/>
      <c r="E363" s="18" t="s">
        <v>1093</v>
      </c>
      <c r="F363" s="18">
        <v>5000</v>
      </c>
      <c r="G363" s="65">
        <v>0.193</v>
      </c>
      <c r="H363" s="18">
        <v>4035</v>
      </c>
      <c r="I363" s="18"/>
      <c r="J363" s="18">
        <v>266.39</v>
      </c>
      <c r="K363" s="18">
        <v>231.09</v>
      </c>
      <c r="L363" s="18">
        <v>210.17</v>
      </c>
      <c r="M363" s="18">
        <v>91</v>
      </c>
      <c r="N363" s="57"/>
      <c r="O363" s="57"/>
      <c r="P363" s="57"/>
      <c r="Q363" s="57"/>
    </row>
    <row r="364" spans="3:17">
      <c r="C364" t="s">
        <v>1094</v>
      </c>
      <c r="D364" s="74"/>
      <c r="E364" s="18" t="s">
        <v>1095</v>
      </c>
      <c r="F364" s="18">
        <v>1250</v>
      </c>
      <c r="G364" s="65">
        <v>0.19600000000000001</v>
      </c>
      <c r="H364" s="18">
        <v>1005</v>
      </c>
      <c r="I364" s="18"/>
      <c r="J364" s="18">
        <v>43.85</v>
      </c>
      <c r="K364" s="18">
        <v>35.020000000000003</v>
      </c>
      <c r="L364" s="18">
        <v>29.79</v>
      </c>
      <c r="M364" s="18">
        <v>0</v>
      </c>
      <c r="N364" s="57"/>
      <c r="O364" s="57"/>
      <c r="P364" s="57"/>
      <c r="Q364" s="57"/>
    </row>
    <row r="365" spans="3:17">
      <c r="C365" t="s">
        <v>1096</v>
      </c>
      <c r="D365" s="74"/>
      <c r="E365" s="18" t="s">
        <v>1097</v>
      </c>
      <c r="F365" s="18">
        <v>8750</v>
      </c>
      <c r="G365" s="65">
        <v>0.19259999999999999</v>
      </c>
      <c r="H365" s="18">
        <v>7065</v>
      </c>
      <c r="I365" s="18"/>
      <c r="J365" s="18">
        <v>468.93</v>
      </c>
      <c r="K365" s="18">
        <v>407.15</v>
      </c>
      <c r="L365" s="18">
        <v>370.54</v>
      </c>
      <c r="M365" s="18">
        <v>162</v>
      </c>
      <c r="N365" s="57"/>
      <c r="O365" s="57"/>
      <c r="P365" s="57"/>
      <c r="Q365" s="57"/>
    </row>
    <row r="366" spans="3:17">
      <c r="C366" t="s">
        <v>1098</v>
      </c>
      <c r="D366" s="74"/>
      <c r="E366" s="18" t="s">
        <v>1099</v>
      </c>
      <c r="F366" s="18">
        <v>5000</v>
      </c>
      <c r="G366" s="65">
        <v>0.193</v>
      </c>
      <c r="H366" s="18">
        <v>4035</v>
      </c>
      <c r="I366" s="18"/>
      <c r="J366" s="18">
        <v>268.39</v>
      </c>
      <c r="K366" s="18">
        <v>233.09</v>
      </c>
      <c r="L366" s="18">
        <v>212.17</v>
      </c>
      <c r="M366" s="18">
        <v>93</v>
      </c>
      <c r="N366" s="57"/>
      <c r="O366" s="57"/>
      <c r="P366" s="57"/>
      <c r="Q366" s="57"/>
    </row>
    <row r="367" spans="3:17">
      <c r="C367" s="27" t="s">
        <v>1100</v>
      </c>
      <c r="D367" s="74"/>
      <c r="E367" s="110" t="s">
        <v>1330</v>
      </c>
      <c r="F367" s="18">
        <v>13000</v>
      </c>
      <c r="G367" s="65">
        <v>0.1454</v>
      </c>
      <c r="H367" s="18">
        <v>11110</v>
      </c>
      <c r="I367" s="18"/>
      <c r="J367" s="18">
        <v>723.01</v>
      </c>
      <c r="K367" s="18">
        <v>631.22</v>
      </c>
      <c r="L367" s="18">
        <v>576.83000000000004</v>
      </c>
      <c r="M367" s="18">
        <v>267</v>
      </c>
      <c r="N367" s="57"/>
      <c r="O367" s="57"/>
      <c r="P367" s="57"/>
      <c r="Q367" s="57"/>
    </row>
    <row r="368" spans="3:17">
      <c r="C368" s="27" t="s">
        <v>1102</v>
      </c>
      <c r="D368" s="74"/>
      <c r="E368" s="110" t="s">
        <v>1331</v>
      </c>
      <c r="F368" s="18">
        <v>1500</v>
      </c>
      <c r="G368" s="65">
        <v>0.76400000000000001</v>
      </c>
      <c r="H368" s="18">
        <v>354</v>
      </c>
      <c r="I368" s="18">
        <f>420+165</f>
        <v>585</v>
      </c>
      <c r="J368" s="18">
        <v>111.14</v>
      </c>
      <c r="K368" s="18">
        <v>96.42</v>
      </c>
      <c r="L368" s="18">
        <v>87.69</v>
      </c>
      <c r="M368" s="18">
        <v>38</v>
      </c>
      <c r="N368" s="57"/>
      <c r="O368" s="57"/>
      <c r="P368" s="57"/>
      <c r="Q368" s="57"/>
    </row>
    <row r="369" spans="3:17">
      <c r="C369" s="27" t="s">
        <v>1104</v>
      </c>
      <c r="D369" s="74"/>
      <c r="E369" s="110" t="s">
        <v>1332</v>
      </c>
      <c r="F369" s="18">
        <v>18000</v>
      </c>
      <c r="G369" s="65">
        <v>0.495</v>
      </c>
      <c r="H369" s="18">
        <v>9090</v>
      </c>
      <c r="I369" s="18">
        <f>2605+3140</f>
        <v>5745</v>
      </c>
      <c r="J369" s="18">
        <v>1043.93</v>
      </c>
      <c r="K369" s="18">
        <v>876.27</v>
      </c>
      <c r="L369" s="18">
        <v>776.91</v>
      </c>
      <c r="M369" s="18">
        <v>211</v>
      </c>
      <c r="N369" s="57"/>
      <c r="O369" s="57"/>
      <c r="P369" s="57"/>
      <c r="Q369" s="57"/>
    </row>
    <row r="370" spans="3:17">
      <c r="C370" t="s">
        <v>1106</v>
      </c>
      <c r="D370" s="74"/>
      <c r="E370" s="18" t="s">
        <v>1107</v>
      </c>
      <c r="F370" s="18">
        <v>3400</v>
      </c>
      <c r="G370" s="65">
        <v>0</v>
      </c>
      <c r="H370" s="18">
        <v>3400</v>
      </c>
      <c r="I370" s="18"/>
      <c r="J370" s="18">
        <v>119.27</v>
      </c>
      <c r="K370" s="18">
        <v>95.26</v>
      </c>
      <c r="L370" s="18">
        <v>81.03</v>
      </c>
      <c r="M370" s="18">
        <v>0</v>
      </c>
      <c r="N370" s="57"/>
      <c r="O370" s="57"/>
      <c r="P370" s="57"/>
      <c r="Q370" s="57"/>
    </row>
    <row r="371" spans="3:17">
      <c r="C371" t="s">
        <v>1108</v>
      </c>
      <c r="D371" s="74"/>
      <c r="E371" s="18" t="s">
        <v>1109</v>
      </c>
      <c r="F371" s="18">
        <v>5000</v>
      </c>
      <c r="G371" s="65">
        <v>0.495</v>
      </c>
      <c r="H371" s="18">
        <v>2525</v>
      </c>
      <c r="I371" s="18"/>
      <c r="J371" s="18">
        <v>175.39</v>
      </c>
      <c r="K371" s="18">
        <v>140.09</v>
      </c>
      <c r="L371" s="18">
        <v>119.17</v>
      </c>
      <c r="M371" s="18">
        <v>0</v>
      </c>
      <c r="N371" s="57"/>
      <c r="O371" s="57"/>
      <c r="P371" s="57"/>
      <c r="Q371" s="57"/>
    </row>
    <row r="372" spans="3:17">
      <c r="C372" t="s">
        <v>1110</v>
      </c>
      <c r="D372" s="74"/>
      <c r="E372" s="18" t="s">
        <v>1111</v>
      </c>
      <c r="F372" s="18">
        <v>110</v>
      </c>
      <c r="G372" s="65">
        <v>0</v>
      </c>
      <c r="H372" s="18">
        <v>110</v>
      </c>
      <c r="I372" s="18"/>
      <c r="J372" s="18">
        <v>3.86</v>
      </c>
      <c r="K372" s="18">
        <v>3.08</v>
      </c>
      <c r="L372" s="18">
        <v>2.62</v>
      </c>
      <c r="M372" s="18">
        <v>0</v>
      </c>
      <c r="N372" s="57"/>
      <c r="O372" s="57"/>
      <c r="P372" s="57"/>
      <c r="Q372" s="57"/>
    </row>
    <row r="373" spans="3:17">
      <c r="C373" t="s">
        <v>1112</v>
      </c>
      <c r="D373" s="74"/>
      <c r="E373" s="18" t="s">
        <v>1113</v>
      </c>
      <c r="F373" s="18">
        <v>1500</v>
      </c>
      <c r="G373" s="65">
        <v>0</v>
      </c>
      <c r="H373" s="18">
        <v>1500</v>
      </c>
      <c r="I373" s="18"/>
      <c r="J373" s="18">
        <v>52.62</v>
      </c>
      <c r="K373" s="18">
        <v>42.03</v>
      </c>
      <c r="L373" s="18">
        <v>35.75</v>
      </c>
      <c r="M373" s="18">
        <v>0</v>
      </c>
      <c r="N373" s="57"/>
      <c r="O373" s="57"/>
      <c r="P373" s="57"/>
      <c r="Q373" s="57"/>
    </row>
    <row r="374" spans="3:17">
      <c r="C374" t="s">
        <v>1114</v>
      </c>
      <c r="D374" s="74"/>
      <c r="E374" s="18" t="s">
        <v>1115</v>
      </c>
      <c r="F374" s="18">
        <v>825</v>
      </c>
      <c r="G374" s="65">
        <v>0</v>
      </c>
      <c r="H374" s="18">
        <v>825</v>
      </c>
      <c r="I374" s="18"/>
      <c r="J374" s="18">
        <v>28.94</v>
      </c>
      <c r="K374" s="18">
        <v>23.11</v>
      </c>
      <c r="L374" s="18">
        <v>19.66</v>
      </c>
      <c r="M374" s="18">
        <v>0</v>
      </c>
      <c r="N374" s="57"/>
      <c r="O374" s="57"/>
      <c r="P374" s="57"/>
      <c r="Q374" s="57"/>
    </row>
    <row r="375" spans="3:17">
      <c r="C375" t="s">
        <v>1116</v>
      </c>
      <c r="D375" s="74"/>
      <c r="E375" s="18" t="s">
        <v>1117</v>
      </c>
      <c r="F375" s="18">
        <v>100</v>
      </c>
      <c r="G375" s="65">
        <v>0</v>
      </c>
      <c r="H375" s="18">
        <v>100</v>
      </c>
      <c r="I375" s="18"/>
      <c r="J375" s="18">
        <v>3.51</v>
      </c>
      <c r="K375" s="18">
        <v>2.8</v>
      </c>
      <c r="L375" s="18">
        <v>2.38</v>
      </c>
      <c r="M375" s="18">
        <v>0</v>
      </c>
      <c r="N375" s="57"/>
      <c r="O375" s="57"/>
      <c r="P375" s="57"/>
      <c r="Q375" s="57"/>
    </row>
    <row r="376" spans="3:17">
      <c r="C376" t="s">
        <v>1118</v>
      </c>
      <c r="D376" s="74"/>
      <c r="E376" s="18" t="s">
        <v>1119</v>
      </c>
      <c r="F376" s="18">
        <v>5000</v>
      </c>
      <c r="G376" s="65">
        <v>0.495</v>
      </c>
      <c r="H376" s="18">
        <v>2525</v>
      </c>
      <c r="I376" s="18"/>
      <c r="J376" s="18">
        <v>175.39</v>
      </c>
      <c r="K376" s="18">
        <v>140.09</v>
      </c>
      <c r="L376" s="18">
        <v>119.17</v>
      </c>
      <c r="M376" s="18">
        <v>0</v>
      </c>
      <c r="N376" s="57"/>
      <c r="O376" s="57"/>
      <c r="P376" s="57"/>
      <c r="Q376" s="57"/>
    </row>
    <row r="377" spans="3:17">
      <c r="C377" t="s">
        <v>1333</v>
      </c>
      <c r="D377" s="74"/>
      <c r="E377" s="18" t="s">
        <v>1334</v>
      </c>
      <c r="F377" s="18">
        <v>300</v>
      </c>
      <c r="G377" s="65">
        <v>0</v>
      </c>
      <c r="H377" s="18">
        <v>300</v>
      </c>
      <c r="I377" s="18"/>
      <c r="J377" s="18">
        <v>10.52</v>
      </c>
      <c r="K377" s="18">
        <v>8.41</v>
      </c>
      <c r="L377" s="18">
        <v>7.15</v>
      </c>
      <c r="M377" s="18">
        <v>0</v>
      </c>
      <c r="N377" s="57"/>
      <c r="O377" s="57"/>
      <c r="P377" s="57"/>
      <c r="Q377" s="57"/>
    </row>
    <row r="378" spans="3:17">
      <c r="C378" t="s">
        <v>1120</v>
      </c>
      <c r="D378" s="74"/>
      <c r="E378" s="18" t="s">
        <v>1121</v>
      </c>
      <c r="F378" s="18">
        <v>40000</v>
      </c>
      <c r="G378" s="65">
        <v>1</v>
      </c>
      <c r="H378" s="18">
        <v>0</v>
      </c>
      <c r="I378" s="18"/>
      <c r="J378" s="18">
        <v>1403.12</v>
      </c>
      <c r="K378" s="18">
        <v>1120.69</v>
      </c>
      <c r="L378" s="18">
        <v>953.32</v>
      </c>
      <c r="M378" s="18">
        <v>0</v>
      </c>
      <c r="N378" s="57"/>
      <c r="O378" s="57"/>
      <c r="P378" s="57"/>
      <c r="Q378" s="57"/>
    </row>
    <row r="379" spans="3:17">
      <c r="C379" s="27" t="s">
        <v>1122</v>
      </c>
      <c r="D379" s="74"/>
      <c r="E379" s="110" t="s">
        <v>1335</v>
      </c>
      <c r="F379" s="18">
        <v>1500</v>
      </c>
      <c r="G379" s="65">
        <v>0.32669999999999999</v>
      </c>
      <c r="H379" s="18">
        <v>1010</v>
      </c>
      <c r="I379" s="18">
        <f>420+165</f>
        <v>585</v>
      </c>
      <c r="J379" s="18">
        <v>111.14</v>
      </c>
      <c r="K379" s="18">
        <v>96.42</v>
      </c>
      <c r="L379" s="18">
        <v>87.69</v>
      </c>
      <c r="M379" s="18">
        <v>38</v>
      </c>
      <c r="N379" s="57"/>
      <c r="O379" s="57"/>
      <c r="P379" s="57"/>
      <c r="Q379" s="57"/>
    </row>
    <row r="380" spans="3:17">
      <c r="C380" s="27" t="s">
        <v>1088</v>
      </c>
      <c r="D380" s="74"/>
      <c r="E380" s="110" t="s">
        <v>1336</v>
      </c>
      <c r="F380" s="18">
        <v>2500</v>
      </c>
      <c r="G380" s="65">
        <v>0.19400000000000001</v>
      </c>
      <c r="H380" s="18">
        <v>2015</v>
      </c>
      <c r="I380" s="18">
        <f>525+4940</f>
        <v>5465</v>
      </c>
      <c r="J380" s="18">
        <v>323.39999999999998</v>
      </c>
      <c r="K380" s="18">
        <v>267.16000000000003</v>
      </c>
      <c r="L380" s="18">
        <v>233.83</v>
      </c>
      <c r="M380" s="18">
        <v>44</v>
      </c>
      <c r="N380" s="57"/>
      <c r="O380" s="57"/>
      <c r="P380" s="57"/>
      <c r="Q380" s="57"/>
    </row>
    <row r="381" spans="3:17">
      <c r="C381" t="s">
        <v>1090</v>
      </c>
      <c r="D381" s="74"/>
      <c r="E381" s="18" t="s">
        <v>1091</v>
      </c>
      <c r="F381" s="18">
        <v>8750</v>
      </c>
      <c r="G381" s="65">
        <v>0.19259999999999999</v>
      </c>
      <c r="H381" s="18">
        <v>7065</v>
      </c>
      <c r="I381" s="18"/>
      <c r="J381" s="18">
        <v>465.93</v>
      </c>
      <c r="K381" s="18">
        <v>404.15</v>
      </c>
      <c r="L381" s="18">
        <v>367.54</v>
      </c>
      <c r="M381" s="18">
        <v>159</v>
      </c>
      <c r="N381" s="57"/>
      <c r="O381" s="57"/>
      <c r="P381" s="57"/>
      <c r="Q381" s="57"/>
    </row>
    <row r="382" spans="3:17">
      <c r="C382" t="s">
        <v>1092</v>
      </c>
      <c r="D382" s="74"/>
      <c r="E382" s="18" t="s">
        <v>1093</v>
      </c>
      <c r="F382" s="18">
        <v>5000</v>
      </c>
      <c r="G382" s="65">
        <v>0.193</v>
      </c>
      <c r="H382" s="18">
        <v>4035</v>
      </c>
      <c r="I382" s="18"/>
      <c r="J382" s="18">
        <v>266.39</v>
      </c>
      <c r="K382" s="18">
        <v>231.09</v>
      </c>
      <c r="L382" s="18">
        <v>210.17</v>
      </c>
      <c r="M382" s="18">
        <v>91</v>
      </c>
      <c r="N382" s="57"/>
      <c r="O382" s="57"/>
      <c r="P382" s="57"/>
      <c r="Q382" s="57"/>
    </row>
    <row r="383" spans="3:17">
      <c r="C383" t="s">
        <v>1094</v>
      </c>
      <c r="D383" s="74"/>
      <c r="E383" s="18" t="s">
        <v>1095</v>
      </c>
      <c r="F383" s="18">
        <v>1250</v>
      </c>
      <c r="G383" s="65">
        <v>0.19600000000000001</v>
      </c>
      <c r="H383" s="18">
        <v>1005</v>
      </c>
      <c r="I383" s="18"/>
      <c r="J383" s="18">
        <v>43.85</v>
      </c>
      <c r="K383" s="18">
        <v>35.020000000000003</v>
      </c>
      <c r="L383" s="18">
        <v>29.79</v>
      </c>
      <c r="M383" s="18">
        <v>0</v>
      </c>
      <c r="N383" s="57"/>
      <c r="O383" s="57"/>
      <c r="P383" s="57"/>
      <c r="Q383" s="57"/>
    </row>
    <row r="384" spans="3:17">
      <c r="C384" t="s">
        <v>1096</v>
      </c>
      <c r="D384" s="74"/>
      <c r="E384" s="18" t="s">
        <v>1097</v>
      </c>
      <c r="F384" s="18">
        <v>8750</v>
      </c>
      <c r="G384" s="65">
        <v>0.19259999999999999</v>
      </c>
      <c r="H384" s="18">
        <v>7065</v>
      </c>
      <c r="I384" s="18"/>
      <c r="J384" s="18">
        <v>468.93</v>
      </c>
      <c r="K384" s="18">
        <v>407.15</v>
      </c>
      <c r="L384" s="18">
        <v>370.54</v>
      </c>
      <c r="M384" s="18">
        <v>162</v>
      </c>
      <c r="N384" s="57"/>
      <c r="O384" s="57"/>
      <c r="P384" s="57"/>
      <c r="Q384" s="57"/>
    </row>
    <row r="385" spans="3:17">
      <c r="C385" t="s">
        <v>1098</v>
      </c>
      <c r="D385" s="74"/>
      <c r="E385" s="18" t="s">
        <v>1099</v>
      </c>
      <c r="F385" s="18">
        <v>5000</v>
      </c>
      <c r="G385" s="65">
        <v>0.193</v>
      </c>
      <c r="H385" s="18">
        <v>4035</v>
      </c>
      <c r="I385" s="18"/>
      <c r="J385" s="18">
        <v>268.39</v>
      </c>
      <c r="K385" s="18">
        <v>233.09</v>
      </c>
      <c r="L385" s="18">
        <v>212.17</v>
      </c>
      <c r="M385" s="18">
        <v>93</v>
      </c>
      <c r="N385" s="57"/>
      <c r="O385" s="57"/>
      <c r="P385" s="57"/>
      <c r="Q385" s="57"/>
    </row>
    <row r="386" spans="3:17">
      <c r="C386" s="27" t="s">
        <v>1100</v>
      </c>
      <c r="D386" s="74"/>
      <c r="E386" s="110" t="s">
        <v>1337</v>
      </c>
      <c r="F386" s="18">
        <v>13000</v>
      </c>
      <c r="G386" s="65">
        <v>0.1454</v>
      </c>
      <c r="H386" s="18">
        <v>11110</v>
      </c>
      <c r="I386" s="18"/>
      <c r="J386" s="18">
        <v>723.01</v>
      </c>
      <c r="K386" s="18">
        <v>631.22</v>
      </c>
      <c r="L386" s="18">
        <v>576.83000000000004</v>
      </c>
      <c r="M386" s="18">
        <v>267</v>
      </c>
      <c r="N386" s="57"/>
      <c r="O386" s="57"/>
      <c r="P386" s="57"/>
      <c r="Q386" s="57"/>
    </row>
    <row r="387" spans="3:17">
      <c r="C387" s="27" t="s">
        <v>1102</v>
      </c>
      <c r="D387" s="74"/>
      <c r="E387" s="110" t="s">
        <v>1338</v>
      </c>
      <c r="F387" s="18">
        <v>1500</v>
      </c>
      <c r="G387" s="65">
        <v>0.76400000000000001</v>
      </c>
      <c r="H387" s="18">
        <v>354</v>
      </c>
      <c r="I387" s="18">
        <v>585</v>
      </c>
      <c r="J387" s="18">
        <v>111.14</v>
      </c>
      <c r="K387" s="18">
        <v>96.42</v>
      </c>
      <c r="L387" s="18">
        <v>87.69</v>
      </c>
      <c r="M387" s="18">
        <v>38</v>
      </c>
      <c r="N387" s="57"/>
      <c r="O387" s="57"/>
      <c r="P387" s="57"/>
      <c r="Q387" s="57"/>
    </row>
    <row r="388" spans="3:17">
      <c r="C388" s="27" t="s">
        <v>1104</v>
      </c>
      <c r="D388" s="74"/>
      <c r="E388" s="110" t="s">
        <v>1339</v>
      </c>
      <c r="F388" s="18">
        <v>18000</v>
      </c>
      <c r="G388" s="65">
        <v>0.495</v>
      </c>
      <c r="H388" s="18">
        <v>9090</v>
      </c>
      <c r="I388" s="18">
        <f>2605+3140</f>
        <v>5745</v>
      </c>
      <c r="J388" s="18">
        <v>1043.93</v>
      </c>
      <c r="K388" s="18">
        <v>876.27</v>
      </c>
      <c r="L388" s="18">
        <v>776.91</v>
      </c>
      <c r="M388" s="18">
        <v>211</v>
      </c>
      <c r="N388" s="57"/>
      <c r="O388" s="57"/>
      <c r="P388" s="57"/>
      <c r="Q388" s="57"/>
    </row>
    <row r="389" spans="3:17">
      <c r="C389" t="s">
        <v>1106</v>
      </c>
      <c r="D389" s="74"/>
      <c r="E389" s="18" t="s">
        <v>1107</v>
      </c>
      <c r="F389" s="18">
        <v>3400</v>
      </c>
      <c r="G389" s="65">
        <v>0</v>
      </c>
      <c r="H389" s="18">
        <v>3400</v>
      </c>
      <c r="I389" s="18"/>
      <c r="J389" s="18">
        <v>119.27</v>
      </c>
      <c r="K389" s="18">
        <v>95.26</v>
      </c>
      <c r="L389" s="18">
        <v>81.03</v>
      </c>
      <c r="M389" s="18">
        <v>0</v>
      </c>
      <c r="N389" s="57"/>
      <c r="O389" s="57"/>
      <c r="P389" s="57"/>
      <c r="Q389" s="57"/>
    </row>
    <row r="390" spans="3:17">
      <c r="C390" t="s">
        <v>1108</v>
      </c>
      <c r="D390" s="74"/>
      <c r="E390" s="18" t="s">
        <v>1109</v>
      </c>
      <c r="F390" s="18">
        <v>5000</v>
      </c>
      <c r="G390" s="65">
        <v>0.495</v>
      </c>
      <c r="H390" s="18">
        <v>2525</v>
      </c>
      <c r="I390" s="18"/>
      <c r="J390" s="18">
        <v>175.39</v>
      </c>
      <c r="K390" s="18">
        <v>140.09</v>
      </c>
      <c r="L390" s="18">
        <v>119.17</v>
      </c>
      <c r="M390" s="18">
        <v>0</v>
      </c>
      <c r="N390" s="57"/>
      <c r="O390" s="57"/>
      <c r="P390" s="57"/>
      <c r="Q390" s="57"/>
    </row>
    <row r="391" spans="3:17">
      <c r="C391" t="s">
        <v>1110</v>
      </c>
      <c r="D391" s="74"/>
      <c r="E391" s="18" t="s">
        <v>1111</v>
      </c>
      <c r="F391" s="18">
        <v>110</v>
      </c>
      <c r="G391" s="65">
        <v>0</v>
      </c>
      <c r="H391" s="18">
        <v>110</v>
      </c>
      <c r="I391" s="18"/>
      <c r="J391" s="18">
        <v>3.86</v>
      </c>
      <c r="K391" s="18">
        <v>3.08</v>
      </c>
      <c r="L391" s="18">
        <v>2.62</v>
      </c>
      <c r="M391" s="18">
        <v>0</v>
      </c>
      <c r="N391" s="57"/>
      <c r="O391" s="57"/>
      <c r="P391" s="57"/>
      <c r="Q391" s="57"/>
    </row>
    <row r="392" spans="3:17">
      <c r="C392" t="s">
        <v>1112</v>
      </c>
      <c r="D392" s="74"/>
      <c r="E392" s="18" t="s">
        <v>1113</v>
      </c>
      <c r="F392" s="18">
        <v>1500</v>
      </c>
      <c r="G392" s="65">
        <v>0</v>
      </c>
      <c r="H392" s="18">
        <v>1500</v>
      </c>
      <c r="I392" s="18"/>
      <c r="J392" s="18">
        <v>52.62</v>
      </c>
      <c r="K392" s="18">
        <v>42.03</v>
      </c>
      <c r="L392" s="18">
        <v>35.75</v>
      </c>
      <c r="M392" s="18">
        <v>0</v>
      </c>
      <c r="N392" s="57"/>
      <c r="O392" s="57"/>
      <c r="P392" s="57"/>
      <c r="Q392" s="57"/>
    </row>
    <row r="393" spans="3:17">
      <c r="C393" t="s">
        <v>1114</v>
      </c>
      <c r="D393" s="74"/>
      <c r="E393" s="18" t="s">
        <v>1115</v>
      </c>
      <c r="F393" s="18">
        <v>825</v>
      </c>
      <c r="G393" s="65">
        <v>0</v>
      </c>
      <c r="H393" s="18">
        <v>825</v>
      </c>
      <c r="I393" s="18"/>
      <c r="J393" s="18">
        <v>28.94</v>
      </c>
      <c r="K393" s="18">
        <v>23.11</v>
      </c>
      <c r="L393" s="18">
        <v>19.66</v>
      </c>
      <c r="M393" s="18">
        <v>0</v>
      </c>
      <c r="N393" s="57"/>
      <c r="O393" s="57"/>
      <c r="P393" s="57"/>
      <c r="Q393" s="57"/>
    </row>
    <row r="394" spans="3:17">
      <c r="C394" t="s">
        <v>1116</v>
      </c>
      <c r="D394" s="74"/>
      <c r="E394" s="18" t="s">
        <v>1117</v>
      </c>
      <c r="F394" s="18">
        <v>100</v>
      </c>
      <c r="G394" s="65">
        <v>0</v>
      </c>
      <c r="H394" s="18">
        <v>100</v>
      </c>
      <c r="I394" s="18"/>
      <c r="J394" s="18">
        <v>3.51</v>
      </c>
      <c r="K394" s="18">
        <v>2.8</v>
      </c>
      <c r="L394" s="18">
        <v>2.38</v>
      </c>
      <c r="M394" s="18">
        <v>0</v>
      </c>
      <c r="N394" s="57"/>
      <c r="O394" s="57"/>
      <c r="P394" s="57"/>
      <c r="Q394" s="57"/>
    </row>
    <row r="395" spans="3:17">
      <c r="C395" t="s">
        <v>1118</v>
      </c>
      <c r="D395" s="74"/>
      <c r="E395" s="18" t="s">
        <v>1119</v>
      </c>
      <c r="F395" s="18">
        <v>5000</v>
      </c>
      <c r="G395" s="65">
        <v>0.495</v>
      </c>
      <c r="H395" s="18">
        <v>2525</v>
      </c>
      <c r="I395" s="18"/>
      <c r="J395" s="18">
        <v>175.39</v>
      </c>
      <c r="K395" s="18">
        <v>140.09</v>
      </c>
      <c r="L395" s="18">
        <v>119.17</v>
      </c>
      <c r="M395" s="18">
        <v>0</v>
      </c>
      <c r="N395" s="57"/>
      <c r="O395" s="57"/>
      <c r="P395" s="57"/>
      <c r="Q395" s="57"/>
    </row>
    <row r="396" spans="3:17">
      <c r="C396" t="s">
        <v>1120</v>
      </c>
      <c r="D396" s="74"/>
      <c r="E396" s="18" t="s">
        <v>1121</v>
      </c>
      <c r="F396" s="18">
        <v>40000</v>
      </c>
      <c r="G396" s="65">
        <v>0</v>
      </c>
      <c r="H396" s="18">
        <v>40000</v>
      </c>
      <c r="I396" s="18"/>
      <c r="J396" s="18">
        <v>1403.12</v>
      </c>
      <c r="K396" s="18">
        <v>1120.69</v>
      </c>
      <c r="L396" s="18">
        <v>953.32</v>
      </c>
      <c r="M396" s="18">
        <v>0</v>
      </c>
      <c r="N396" s="57"/>
      <c r="O396" s="57"/>
      <c r="P396" s="57"/>
      <c r="Q396" s="57"/>
    </row>
    <row r="397" spans="3:17">
      <c r="C397" s="27" t="s">
        <v>1122</v>
      </c>
      <c r="D397" s="74"/>
      <c r="E397" s="110" t="s">
        <v>1340</v>
      </c>
      <c r="F397" s="18">
        <v>1500</v>
      </c>
      <c r="G397" s="65">
        <v>0.32669999999999999</v>
      </c>
      <c r="H397" s="18">
        <v>1010</v>
      </c>
      <c r="I397" s="18">
        <f>165+420</f>
        <v>585</v>
      </c>
      <c r="J397" s="18">
        <v>111.14</v>
      </c>
      <c r="K397" s="18">
        <v>96.42</v>
      </c>
      <c r="L397" s="18">
        <v>87.69</v>
      </c>
      <c r="M397" s="18">
        <v>38</v>
      </c>
      <c r="N397" s="57"/>
      <c r="O397" s="57"/>
      <c r="P397" s="57"/>
      <c r="Q397" s="57"/>
    </row>
    <row r="398" spans="3:17">
      <c r="C398" s="27" t="s">
        <v>1341</v>
      </c>
      <c r="D398" s="74"/>
      <c r="E398" s="110" t="s">
        <v>1342</v>
      </c>
      <c r="F398" s="18">
        <v>597000</v>
      </c>
      <c r="G398" s="65">
        <v>2.24E-2</v>
      </c>
      <c r="H398" s="18">
        <v>583629</v>
      </c>
      <c r="I398" s="18">
        <f>1650+560</f>
        <v>2210</v>
      </c>
      <c r="J398" s="18">
        <v>24337.1</v>
      </c>
      <c r="K398" s="18">
        <v>20106.23</v>
      </c>
      <c r="L398" s="18">
        <v>17598.98</v>
      </c>
      <c r="M398" s="18">
        <v>3318</v>
      </c>
      <c r="N398" s="57">
        <v>6.3E-3</v>
      </c>
      <c r="O398" s="57">
        <v>4.1700000000000001E-2</v>
      </c>
      <c r="P398" s="57">
        <v>1.9800000000000002E-2</v>
      </c>
      <c r="Q398" s="57">
        <v>7.7000000000000002E-3</v>
      </c>
    </row>
    <row r="399" spans="3:17">
      <c r="C399" s="27" t="s">
        <v>1343</v>
      </c>
      <c r="D399" s="74"/>
      <c r="E399" s="110" t="s">
        <v>1344</v>
      </c>
      <c r="F399" s="18">
        <v>677000</v>
      </c>
      <c r="G399" s="65">
        <v>0</v>
      </c>
      <c r="H399" s="18">
        <v>677000</v>
      </c>
      <c r="I399" s="18">
        <v>2210</v>
      </c>
      <c r="J399" s="18">
        <v>27391.34</v>
      </c>
      <c r="K399" s="18">
        <v>22595.61</v>
      </c>
      <c r="L399" s="18">
        <v>19753.62</v>
      </c>
      <c r="M399" s="18">
        <v>3566</v>
      </c>
      <c r="N399" s="57">
        <v>6.3E-3</v>
      </c>
      <c r="O399" s="57">
        <v>4.1700000000000001E-2</v>
      </c>
      <c r="P399" s="57">
        <v>1.9800000000000002E-2</v>
      </c>
      <c r="Q399" s="57">
        <v>7.7000000000000002E-3</v>
      </c>
    </row>
    <row r="400" spans="3:17">
      <c r="C400" s="27" t="s">
        <v>1345</v>
      </c>
      <c r="D400" s="74"/>
      <c r="E400" s="110" t="s">
        <v>1346</v>
      </c>
      <c r="F400" s="18">
        <v>475000</v>
      </c>
      <c r="G400" s="65">
        <v>0.15570000000000001</v>
      </c>
      <c r="H400" s="18">
        <v>401021</v>
      </c>
      <c r="I400" s="18">
        <v>2210</v>
      </c>
      <c r="J400" s="18">
        <v>19809.580000000002</v>
      </c>
      <c r="K400" s="18">
        <v>16440.12</v>
      </c>
      <c r="L400" s="18">
        <v>14443.35</v>
      </c>
      <c r="M400" s="18">
        <v>3070</v>
      </c>
      <c r="N400" s="57">
        <v>6.3E-3</v>
      </c>
      <c r="O400" s="57">
        <v>4.1700000000000001E-2</v>
      </c>
      <c r="P400" s="57">
        <v>1.9800000000000002E-2</v>
      </c>
      <c r="Q400" s="57">
        <v>7.7000000000000002E-3</v>
      </c>
    </row>
    <row r="401" spans="3:17">
      <c r="C401" t="s">
        <v>1049</v>
      </c>
      <c r="D401" s="74"/>
      <c r="E401" s="18" t="s">
        <v>1347</v>
      </c>
      <c r="F401" s="18">
        <v>34000</v>
      </c>
      <c r="G401" s="65">
        <v>0</v>
      </c>
      <c r="H401" s="18">
        <v>34000</v>
      </c>
      <c r="I401" s="18"/>
      <c r="J401" s="18">
        <v>1192.6500000000001</v>
      </c>
      <c r="K401" s="18">
        <v>952.59</v>
      </c>
      <c r="L401" s="18">
        <v>810.32</v>
      </c>
      <c r="M401" s="18">
        <v>0</v>
      </c>
      <c r="N401" s="57"/>
      <c r="O401" s="57"/>
      <c r="P401" s="57"/>
      <c r="Q401" s="57"/>
    </row>
    <row r="402" spans="3:17">
      <c r="C402" t="s">
        <v>1348</v>
      </c>
      <c r="D402" s="74"/>
      <c r="E402" s="18" t="s">
        <v>1349</v>
      </c>
      <c r="F402" s="18">
        <v>0</v>
      </c>
      <c r="G402" s="65">
        <v>0</v>
      </c>
      <c r="H402" s="18">
        <v>0</v>
      </c>
      <c r="I402" s="18"/>
      <c r="J402" s="18">
        <v>0</v>
      </c>
      <c r="K402" s="18">
        <v>0</v>
      </c>
      <c r="L402" s="18">
        <v>0</v>
      </c>
      <c r="M402" s="18">
        <v>0</v>
      </c>
      <c r="N402" s="57"/>
      <c r="O402" s="57"/>
      <c r="P402" s="57"/>
      <c r="Q402" s="57"/>
    </row>
    <row r="403" spans="3:17">
      <c r="C403" t="s">
        <v>1350</v>
      </c>
      <c r="D403" s="74"/>
      <c r="E403" s="18" t="s">
        <v>1351</v>
      </c>
      <c r="F403" s="18">
        <v>0</v>
      </c>
      <c r="G403" s="65">
        <v>0</v>
      </c>
      <c r="H403" s="18">
        <v>0</v>
      </c>
      <c r="I403" s="18"/>
      <c r="J403" s="18">
        <v>0</v>
      </c>
      <c r="K403" s="18">
        <v>0</v>
      </c>
      <c r="L403" s="18">
        <v>0</v>
      </c>
      <c r="M403" s="18">
        <v>0</v>
      </c>
      <c r="N403" s="57"/>
      <c r="O403" s="57"/>
      <c r="P403" s="57"/>
      <c r="Q403" s="57"/>
    </row>
    <row r="404" spans="3:17">
      <c r="C404" t="s">
        <v>1352</v>
      </c>
      <c r="D404" s="74"/>
      <c r="E404" s="18" t="s">
        <v>1353</v>
      </c>
      <c r="F404" s="18">
        <v>0</v>
      </c>
      <c r="G404" s="65">
        <v>0</v>
      </c>
      <c r="H404" s="18">
        <v>0</v>
      </c>
      <c r="I404" s="18"/>
      <c r="J404" s="18">
        <v>0</v>
      </c>
      <c r="K404" s="18">
        <v>0</v>
      </c>
      <c r="L404" s="18">
        <v>0</v>
      </c>
      <c r="M404" s="18">
        <v>0</v>
      </c>
      <c r="N404" s="57"/>
      <c r="O404" s="57"/>
      <c r="P404" s="57"/>
      <c r="Q404" s="57"/>
    </row>
    <row r="405" spans="3:17">
      <c r="C405" t="s">
        <v>1354</v>
      </c>
      <c r="D405" s="74"/>
      <c r="E405" s="18" t="s">
        <v>1355</v>
      </c>
      <c r="F405" s="18">
        <v>7700</v>
      </c>
      <c r="G405" s="65">
        <v>0</v>
      </c>
      <c r="H405" s="18">
        <v>7700</v>
      </c>
      <c r="I405" s="18"/>
      <c r="J405" s="18">
        <v>270.10000000000002</v>
      </c>
      <c r="K405" s="18">
        <v>215.73</v>
      </c>
      <c r="L405" s="18">
        <v>183.51</v>
      </c>
      <c r="M405" s="18">
        <v>0</v>
      </c>
      <c r="N405" s="57"/>
      <c r="O405" s="57"/>
      <c r="P405" s="57"/>
      <c r="Q405" s="57"/>
    </row>
    <row r="406" spans="3:17">
      <c r="C406" t="s">
        <v>1356</v>
      </c>
      <c r="D406" s="74"/>
      <c r="E406" s="18" t="s">
        <v>1357</v>
      </c>
      <c r="F406" s="18">
        <v>20000</v>
      </c>
      <c r="G406" s="65">
        <v>0.495</v>
      </c>
      <c r="H406" s="18">
        <v>10100</v>
      </c>
      <c r="I406" s="18"/>
      <c r="J406" s="18">
        <v>701.56</v>
      </c>
      <c r="K406" s="18">
        <v>560.35</v>
      </c>
      <c r="L406" s="18">
        <v>476.66</v>
      </c>
      <c r="M406" s="18">
        <v>0</v>
      </c>
      <c r="N406" s="57"/>
      <c r="O406" s="57"/>
      <c r="P406" s="57"/>
      <c r="Q406" s="57"/>
    </row>
    <row r="407" spans="3:17">
      <c r="C407" t="s">
        <v>1358</v>
      </c>
      <c r="D407" s="74"/>
      <c r="E407" s="18" t="s">
        <v>1359</v>
      </c>
      <c r="F407" s="18">
        <v>20000</v>
      </c>
      <c r="G407" s="65">
        <v>0.495</v>
      </c>
      <c r="H407" s="18">
        <v>10100</v>
      </c>
      <c r="I407" s="18"/>
      <c r="J407" s="18">
        <v>701.56</v>
      </c>
      <c r="K407" s="18">
        <v>560.35</v>
      </c>
      <c r="L407" s="18">
        <v>476.66</v>
      </c>
      <c r="M407" s="18">
        <v>0</v>
      </c>
      <c r="N407" s="57"/>
      <c r="O407" s="57"/>
      <c r="P407" s="57"/>
      <c r="Q407" s="57"/>
    </row>
    <row r="408" spans="3:17">
      <c r="C408" t="s">
        <v>1049</v>
      </c>
      <c r="D408" s="74"/>
      <c r="E408" s="18" t="s">
        <v>1360</v>
      </c>
      <c r="F408" s="18">
        <v>34000</v>
      </c>
      <c r="G408" s="65">
        <v>0</v>
      </c>
      <c r="H408" s="18">
        <v>34000</v>
      </c>
      <c r="I408" s="18"/>
      <c r="J408" s="18">
        <v>1316.65</v>
      </c>
      <c r="K408" s="18">
        <v>1076.5899999999999</v>
      </c>
      <c r="L408" s="18">
        <v>934.32</v>
      </c>
      <c r="M408" s="18">
        <v>124</v>
      </c>
      <c r="N408" s="57"/>
      <c r="O408" s="57"/>
      <c r="P408" s="57"/>
      <c r="Q408" s="57"/>
    </row>
    <row r="409" spans="3:17">
      <c r="C409" t="s">
        <v>1049</v>
      </c>
      <c r="D409" s="74"/>
      <c r="E409" s="18" t="s">
        <v>1361</v>
      </c>
      <c r="F409" s="18">
        <v>34000</v>
      </c>
      <c r="G409" s="65">
        <v>0</v>
      </c>
      <c r="H409" s="18">
        <v>34000</v>
      </c>
      <c r="I409" s="18"/>
      <c r="J409" s="18">
        <v>1316.65</v>
      </c>
      <c r="K409" s="18">
        <v>1076.5899999999999</v>
      </c>
      <c r="L409" s="18">
        <v>934.32</v>
      </c>
      <c r="M409" s="18">
        <v>124</v>
      </c>
      <c r="N409" s="57"/>
      <c r="O409" s="57"/>
      <c r="P409" s="57"/>
      <c r="Q409" s="57"/>
    </row>
    <row r="410" spans="3:17">
      <c r="C410" t="s">
        <v>1362</v>
      </c>
      <c r="D410" s="74"/>
      <c r="E410" s="18" t="s">
        <v>1363</v>
      </c>
      <c r="F410" s="18">
        <v>35000</v>
      </c>
      <c r="G410" s="65">
        <v>0.1343</v>
      </c>
      <c r="H410" s="18">
        <v>30300</v>
      </c>
      <c r="I410" s="18"/>
      <c r="J410" s="18">
        <v>1351.73</v>
      </c>
      <c r="K410" s="18">
        <v>1104.5999999999999</v>
      </c>
      <c r="L410" s="18">
        <v>958.16</v>
      </c>
      <c r="M410" s="18">
        <v>124</v>
      </c>
      <c r="N410" s="57"/>
      <c r="O410" s="57"/>
      <c r="P410" s="57"/>
      <c r="Q410" s="57"/>
    </row>
    <row r="411" spans="3:17">
      <c r="C411" t="s">
        <v>1364</v>
      </c>
      <c r="D411" s="74"/>
      <c r="E411" s="18" t="s">
        <v>1365</v>
      </c>
      <c r="F411" s="18">
        <v>2800</v>
      </c>
      <c r="G411" s="65">
        <v>0</v>
      </c>
      <c r="H411" s="18">
        <v>2800</v>
      </c>
      <c r="I411" s="18"/>
      <c r="J411" s="18">
        <v>98.22</v>
      </c>
      <c r="K411" s="18">
        <v>78.45</v>
      </c>
      <c r="L411" s="18">
        <v>66.73</v>
      </c>
      <c r="M411" s="18">
        <v>0</v>
      </c>
      <c r="N411" s="57"/>
      <c r="O411" s="57"/>
      <c r="P411" s="57"/>
      <c r="Q411" s="57"/>
    </row>
    <row r="412" spans="3:17">
      <c r="C412" t="s">
        <v>1366</v>
      </c>
      <c r="D412" s="74"/>
      <c r="E412" s="18" t="s">
        <v>1367</v>
      </c>
      <c r="F412" s="18">
        <v>4000</v>
      </c>
      <c r="G412" s="65">
        <v>0</v>
      </c>
      <c r="H412" s="18">
        <v>4000</v>
      </c>
      <c r="I412" s="18"/>
      <c r="J412" s="18">
        <v>140.31</v>
      </c>
      <c r="K412" s="18">
        <v>112.07</v>
      </c>
      <c r="L412" s="18">
        <v>95.33</v>
      </c>
      <c r="M412" s="18">
        <v>0</v>
      </c>
      <c r="N412" s="57"/>
      <c r="O412" s="57"/>
      <c r="P412" s="57"/>
      <c r="Q412" s="57"/>
    </row>
    <row r="413" spans="3:17">
      <c r="C413" t="s">
        <v>1368</v>
      </c>
      <c r="D413" s="74"/>
      <c r="E413" s="18" t="s">
        <v>1369</v>
      </c>
      <c r="F413" s="18">
        <v>10000</v>
      </c>
      <c r="G413" s="65">
        <v>0</v>
      </c>
      <c r="H413" s="18">
        <v>10000</v>
      </c>
      <c r="I413" s="18"/>
      <c r="J413" s="18">
        <v>474.78</v>
      </c>
      <c r="K413" s="18">
        <v>404.17</v>
      </c>
      <c r="L413" s="18">
        <v>362.33</v>
      </c>
      <c r="M413" s="18">
        <v>124</v>
      </c>
      <c r="N413" s="57"/>
      <c r="O413" s="57"/>
      <c r="P413" s="57"/>
      <c r="Q413" s="57"/>
    </row>
    <row r="414" spans="3:17">
      <c r="C414" t="s">
        <v>1370</v>
      </c>
      <c r="D414" s="74"/>
      <c r="E414" s="18" t="s">
        <v>1371</v>
      </c>
      <c r="F414" s="18">
        <v>2500</v>
      </c>
      <c r="G414" s="65">
        <v>0</v>
      </c>
      <c r="H414" s="18">
        <v>2500</v>
      </c>
      <c r="I414" s="18"/>
      <c r="J414" s="18">
        <v>87.7</v>
      </c>
      <c r="K414" s="18">
        <v>70.040000000000006</v>
      </c>
      <c r="L414" s="18">
        <v>59.58</v>
      </c>
      <c r="M414" s="18">
        <v>0</v>
      </c>
      <c r="N414" s="57"/>
      <c r="O414" s="57"/>
      <c r="P414" s="57"/>
      <c r="Q414" s="57"/>
    </row>
    <row r="415" spans="3:17">
      <c r="C415" t="s">
        <v>1372</v>
      </c>
      <c r="D415" s="74"/>
      <c r="E415" s="18" t="s">
        <v>1373</v>
      </c>
      <c r="F415" s="18">
        <v>35800</v>
      </c>
      <c r="G415" s="65">
        <v>0</v>
      </c>
      <c r="H415" s="18">
        <v>35800</v>
      </c>
      <c r="I415" s="18"/>
      <c r="J415" s="18">
        <v>1255.79</v>
      </c>
      <c r="K415" s="18">
        <v>1003.02</v>
      </c>
      <c r="L415" s="18">
        <v>853.22</v>
      </c>
      <c r="M415" s="18">
        <v>0</v>
      </c>
      <c r="N415" s="57"/>
      <c r="O415" s="57"/>
      <c r="P415" s="57"/>
      <c r="Q415" s="57"/>
    </row>
    <row r="416" spans="3:17">
      <c r="C416" t="s">
        <v>1374</v>
      </c>
      <c r="D416" s="74"/>
      <c r="E416" s="18" t="s">
        <v>1375</v>
      </c>
      <c r="F416" s="18">
        <v>37000</v>
      </c>
      <c r="G416" s="65">
        <v>0</v>
      </c>
      <c r="H416" s="18">
        <v>37000</v>
      </c>
      <c r="I416" s="18"/>
      <c r="J416" s="18">
        <v>1421.89</v>
      </c>
      <c r="K416" s="18">
        <v>1160.6400000000001</v>
      </c>
      <c r="L416" s="18">
        <v>1005.82</v>
      </c>
      <c r="M416" s="18">
        <v>124</v>
      </c>
      <c r="N416" s="57"/>
      <c r="O416" s="57"/>
      <c r="P416" s="57"/>
      <c r="Q416" s="57"/>
    </row>
    <row r="417" spans="3:17">
      <c r="C417" t="s">
        <v>1374</v>
      </c>
      <c r="D417" s="74"/>
      <c r="E417" s="18" t="s">
        <v>1376</v>
      </c>
      <c r="F417" s="18">
        <v>37000</v>
      </c>
      <c r="G417" s="65">
        <v>0</v>
      </c>
      <c r="H417" s="18">
        <v>37000</v>
      </c>
      <c r="I417" s="18"/>
      <c r="J417" s="18">
        <v>1421.89</v>
      </c>
      <c r="K417" s="18">
        <v>1160.6400000000001</v>
      </c>
      <c r="L417" s="18">
        <v>1005.82</v>
      </c>
      <c r="M417" s="18">
        <v>124</v>
      </c>
      <c r="N417" s="57"/>
      <c r="O417" s="57"/>
      <c r="P417" s="57"/>
      <c r="Q417" s="57"/>
    </row>
    <row r="418" spans="3:17">
      <c r="C418" t="s">
        <v>1374</v>
      </c>
      <c r="D418" s="74"/>
      <c r="E418" s="18" t="s">
        <v>1377</v>
      </c>
      <c r="F418" s="18">
        <v>37000</v>
      </c>
      <c r="G418" s="65">
        <v>0</v>
      </c>
      <c r="H418" s="18">
        <v>37000</v>
      </c>
      <c r="I418" s="18"/>
      <c r="J418" s="18">
        <v>1421.89</v>
      </c>
      <c r="K418" s="18">
        <v>1160.6400000000001</v>
      </c>
      <c r="L418" s="18">
        <v>1005.82</v>
      </c>
      <c r="M418" s="18">
        <v>124</v>
      </c>
      <c r="N418" s="57"/>
      <c r="O418" s="57"/>
      <c r="P418" s="57"/>
      <c r="Q418" s="57"/>
    </row>
    <row r="419" spans="3:17">
      <c r="C419" t="s">
        <v>1378</v>
      </c>
      <c r="D419" s="74"/>
      <c r="E419" s="18" t="s">
        <v>1379</v>
      </c>
      <c r="F419" s="18">
        <v>6600</v>
      </c>
      <c r="G419" s="65">
        <v>0</v>
      </c>
      <c r="H419" s="18">
        <v>6600</v>
      </c>
      <c r="I419" s="18"/>
      <c r="J419" s="18">
        <v>231.51</v>
      </c>
      <c r="K419" s="18">
        <v>184.91</v>
      </c>
      <c r="L419" s="18">
        <v>157.30000000000001</v>
      </c>
      <c r="M419" s="18">
        <v>0</v>
      </c>
      <c r="N419" s="57"/>
      <c r="O419" s="57"/>
      <c r="P419" s="57"/>
      <c r="Q419" s="57"/>
    </row>
    <row r="420" spans="3:17">
      <c r="C420" t="s">
        <v>1378</v>
      </c>
      <c r="D420" s="74"/>
      <c r="E420" s="18" t="s">
        <v>1380</v>
      </c>
      <c r="F420" s="18">
        <v>6600</v>
      </c>
      <c r="G420" s="65">
        <v>0</v>
      </c>
      <c r="H420" s="18">
        <v>6600</v>
      </c>
      <c r="I420" s="18"/>
      <c r="J420" s="18">
        <v>231.51</v>
      </c>
      <c r="K420" s="18">
        <v>184.91</v>
      </c>
      <c r="L420" s="18">
        <v>157.30000000000001</v>
      </c>
      <c r="M420" s="18">
        <v>0</v>
      </c>
      <c r="N420" s="57"/>
      <c r="O420" s="57"/>
      <c r="P420" s="57"/>
      <c r="Q420" s="57"/>
    </row>
    <row r="421" spans="3:17">
      <c r="C421" t="s">
        <v>1381</v>
      </c>
      <c r="D421" s="74"/>
      <c r="E421" s="18" t="s">
        <v>1382</v>
      </c>
      <c r="F421" s="18">
        <v>15000</v>
      </c>
      <c r="G421" s="65">
        <v>0.32669999999999999</v>
      </c>
      <c r="H421" s="18">
        <v>10100</v>
      </c>
      <c r="I421" s="18"/>
      <c r="J421" s="18">
        <v>526.16999999999996</v>
      </c>
      <c r="K421" s="18">
        <v>420.26</v>
      </c>
      <c r="L421" s="18">
        <v>357.5</v>
      </c>
      <c r="M421" s="18">
        <v>0</v>
      </c>
      <c r="N421" s="57"/>
      <c r="O421" s="57"/>
      <c r="P421" s="57"/>
      <c r="Q421" s="57"/>
    </row>
    <row r="422" spans="3:17">
      <c r="C422" t="s">
        <v>1383</v>
      </c>
      <c r="D422" s="74"/>
      <c r="E422" s="18" t="s">
        <v>1384</v>
      </c>
      <c r="F422" s="18">
        <v>15000</v>
      </c>
      <c r="G422" s="65">
        <v>0.32669999999999999</v>
      </c>
      <c r="H422" s="18">
        <v>10100</v>
      </c>
      <c r="I422" s="18"/>
      <c r="J422" s="18">
        <v>526.16999999999996</v>
      </c>
      <c r="K422" s="18">
        <v>420.26</v>
      </c>
      <c r="L422" s="18">
        <v>357.5</v>
      </c>
      <c r="M422" s="18">
        <v>0</v>
      </c>
      <c r="N422" s="57"/>
      <c r="O422" s="57"/>
      <c r="P422" s="57"/>
      <c r="Q422" s="57"/>
    </row>
    <row r="423" spans="3:17">
      <c r="C423" t="s">
        <v>1385</v>
      </c>
      <c r="D423" s="74"/>
      <c r="E423" s="18" t="s">
        <v>1386</v>
      </c>
      <c r="F423" s="18">
        <v>15000</v>
      </c>
      <c r="G423" s="65">
        <v>0.32669999999999999</v>
      </c>
      <c r="H423" s="18">
        <v>10100</v>
      </c>
      <c r="I423" s="18"/>
      <c r="J423" s="18">
        <v>526.16999999999996</v>
      </c>
      <c r="K423" s="18">
        <v>420.26</v>
      </c>
      <c r="L423" s="18">
        <v>357.5</v>
      </c>
      <c r="M423" s="18">
        <v>0</v>
      </c>
      <c r="N423" s="57"/>
      <c r="O423" s="57"/>
      <c r="P423" s="57"/>
      <c r="Q423" s="57"/>
    </row>
    <row r="424" spans="3:17">
      <c r="C424" t="s">
        <v>1387</v>
      </c>
      <c r="D424" s="74"/>
      <c r="E424" s="18" t="s">
        <v>1388</v>
      </c>
      <c r="F424" s="18">
        <v>15000</v>
      </c>
      <c r="G424" s="65">
        <v>0.32669999999999999</v>
      </c>
      <c r="H424" s="18">
        <v>10100</v>
      </c>
      <c r="I424" s="18"/>
      <c r="J424" s="18">
        <v>526.16999999999996</v>
      </c>
      <c r="K424" s="18">
        <v>420.26</v>
      </c>
      <c r="L424" s="18">
        <v>357.5</v>
      </c>
      <c r="M424" s="18">
        <v>0</v>
      </c>
      <c r="N424" s="57"/>
      <c r="O424" s="57"/>
      <c r="P424" s="57"/>
      <c r="Q424" s="57"/>
    </row>
    <row r="425" spans="3:17">
      <c r="C425" t="s">
        <v>1389</v>
      </c>
      <c r="D425" s="74"/>
      <c r="E425" s="18" t="s">
        <v>1390</v>
      </c>
      <c r="F425" s="18">
        <v>15000</v>
      </c>
      <c r="G425" s="65">
        <v>0.32669999999999999</v>
      </c>
      <c r="H425" s="18">
        <v>10100</v>
      </c>
      <c r="I425" s="18"/>
      <c r="J425" s="18">
        <v>526.16999999999996</v>
      </c>
      <c r="K425" s="18">
        <v>420.26</v>
      </c>
      <c r="L425" s="18">
        <v>357.5</v>
      </c>
      <c r="M425" s="18">
        <v>0</v>
      </c>
      <c r="N425" s="57"/>
      <c r="O425" s="57"/>
      <c r="P425" s="57"/>
      <c r="Q425" s="57"/>
    </row>
    <row r="426" spans="3:17">
      <c r="C426" t="s">
        <v>1391</v>
      </c>
      <c r="D426" s="74"/>
      <c r="E426" s="18" t="s">
        <v>1392</v>
      </c>
      <c r="F426" s="18">
        <v>15000</v>
      </c>
      <c r="G426" s="65">
        <v>0.32669999999999999</v>
      </c>
      <c r="H426" s="18">
        <v>10100</v>
      </c>
      <c r="I426" s="18"/>
      <c r="J426" s="18">
        <v>526.16999999999996</v>
      </c>
      <c r="K426" s="18">
        <v>420.26</v>
      </c>
      <c r="L426" s="18">
        <v>357.5</v>
      </c>
      <c r="M426" s="18">
        <v>0</v>
      </c>
      <c r="N426" s="57"/>
      <c r="O426" s="57"/>
      <c r="P426" s="57"/>
      <c r="Q426" s="57"/>
    </row>
    <row r="427" spans="3:17">
      <c r="C427" t="s">
        <v>1058</v>
      </c>
      <c r="D427" s="74"/>
      <c r="E427" s="18" t="s">
        <v>1059</v>
      </c>
      <c r="F427" s="18">
        <v>3495</v>
      </c>
      <c r="G427" s="65">
        <v>0</v>
      </c>
      <c r="H427" s="18">
        <v>3495</v>
      </c>
      <c r="I427" s="18"/>
      <c r="J427" s="18">
        <v>172.6</v>
      </c>
      <c r="K427" s="18">
        <v>147.91999999999999</v>
      </c>
      <c r="L427" s="18">
        <v>133.30000000000001</v>
      </c>
      <c r="M427" s="18">
        <v>50</v>
      </c>
      <c r="N427" s="57"/>
      <c r="O427" s="57"/>
      <c r="P427" s="57"/>
      <c r="Q427" s="57"/>
    </row>
    <row r="428" spans="3:17">
      <c r="C428" t="s">
        <v>1072</v>
      </c>
      <c r="D428" s="74"/>
      <c r="E428" s="18" t="s">
        <v>1073</v>
      </c>
      <c r="F428" s="18">
        <v>10000</v>
      </c>
      <c r="G428" s="65">
        <v>0.495</v>
      </c>
      <c r="H428" s="18">
        <v>5050</v>
      </c>
      <c r="I428" s="18"/>
      <c r="J428" s="18">
        <v>462.78</v>
      </c>
      <c r="K428" s="18">
        <v>392.17</v>
      </c>
      <c r="L428" s="18">
        <v>350.33</v>
      </c>
      <c r="M428" s="18">
        <v>112</v>
      </c>
      <c r="N428" s="57"/>
      <c r="O428" s="57"/>
      <c r="P428" s="57"/>
      <c r="Q428" s="57"/>
    </row>
    <row r="429" spans="3:17">
      <c r="C429" t="s">
        <v>1393</v>
      </c>
      <c r="D429" s="74"/>
      <c r="E429" s="18" t="s">
        <v>1394</v>
      </c>
      <c r="F429" s="18">
        <v>10000</v>
      </c>
      <c r="G429" s="65">
        <v>0</v>
      </c>
      <c r="H429" s="18">
        <v>10000</v>
      </c>
      <c r="I429" s="18"/>
      <c r="J429" s="18">
        <v>350.78</v>
      </c>
      <c r="K429" s="18">
        <v>280.17</v>
      </c>
      <c r="L429" s="18">
        <v>238.33</v>
      </c>
      <c r="M429" s="18">
        <v>0</v>
      </c>
      <c r="N429" s="57"/>
      <c r="O429" s="57"/>
      <c r="P429" s="57"/>
      <c r="Q429" s="57"/>
    </row>
    <row r="430" spans="3:17">
      <c r="C430" t="s">
        <v>1395</v>
      </c>
      <c r="D430" s="74"/>
      <c r="E430" s="18" t="s">
        <v>1396</v>
      </c>
      <c r="F430" s="18">
        <v>10000</v>
      </c>
      <c r="G430" s="65">
        <v>0</v>
      </c>
      <c r="H430" s="18">
        <v>10000</v>
      </c>
      <c r="I430" s="18"/>
      <c r="J430" s="18">
        <v>350.78</v>
      </c>
      <c r="K430" s="18">
        <v>280.17</v>
      </c>
      <c r="L430" s="18">
        <v>238.33</v>
      </c>
      <c r="M430" s="18">
        <v>0</v>
      </c>
      <c r="N430" s="57"/>
      <c r="O430" s="57"/>
      <c r="P430" s="57"/>
      <c r="Q430" s="57"/>
    </row>
    <row r="431" spans="3:17">
      <c r="C431" t="s">
        <v>1397</v>
      </c>
      <c r="D431" s="74"/>
      <c r="E431" s="18" t="s">
        <v>1398</v>
      </c>
      <c r="F431" s="18">
        <v>86000</v>
      </c>
      <c r="G431" s="65">
        <v>0.22489999999999999</v>
      </c>
      <c r="H431" s="18">
        <v>66660</v>
      </c>
      <c r="I431" s="18"/>
      <c r="J431" s="18">
        <v>3016.71</v>
      </c>
      <c r="K431" s="18">
        <v>2409.4899999999998</v>
      </c>
      <c r="L431" s="18">
        <v>2049.64</v>
      </c>
      <c r="M431" s="18">
        <v>0</v>
      </c>
      <c r="N431" s="57"/>
      <c r="O431" s="57"/>
      <c r="P431" s="57"/>
      <c r="Q431" s="57"/>
    </row>
    <row r="432" spans="3:17">
      <c r="C432" t="s">
        <v>1399</v>
      </c>
      <c r="D432" s="74"/>
      <c r="E432" s="18" t="s">
        <v>1400</v>
      </c>
      <c r="F432" s="18">
        <v>2000</v>
      </c>
      <c r="G432" s="65">
        <v>0</v>
      </c>
      <c r="H432" s="18">
        <v>2000</v>
      </c>
      <c r="I432" s="18"/>
      <c r="J432" s="18">
        <v>120.16</v>
      </c>
      <c r="K432" s="18">
        <v>106.03</v>
      </c>
      <c r="L432" s="18">
        <v>97.67</v>
      </c>
      <c r="M432" s="18">
        <v>50</v>
      </c>
      <c r="N432" s="57"/>
      <c r="O432" s="57"/>
      <c r="P432" s="57"/>
      <c r="Q432" s="57"/>
    </row>
    <row r="433" spans="3:17">
      <c r="C433" t="s">
        <v>1401</v>
      </c>
      <c r="D433" s="74"/>
      <c r="E433" s="18" t="s">
        <v>1402</v>
      </c>
      <c r="F433" s="18">
        <v>15100</v>
      </c>
      <c r="G433" s="65">
        <v>0</v>
      </c>
      <c r="H433" s="18">
        <v>15100</v>
      </c>
      <c r="I433" s="18"/>
      <c r="J433" s="18">
        <v>529.67999999999995</v>
      </c>
      <c r="K433" s="18">
        <v>423.06</v>
      </c>
      <c r="L433" s="18">
        <v>359.88</v>
      </c>
      <c r="M433" s="18">
        <v>0</v>
      </c>
      <c r="N433" s="57"/>
      <c r="O433" s="57"/>
      <c r="P433" s="57"/>
      <c r="Q433" s="57"/>
    </row>
    <row r="434" spans="3:17">
      <c r="C434" t="s">
        <v>1403</v>
      </c>
      <c r="D434" s="74"/>
      <c r="E434" s="18" t="s">
        <v>1404</v>
      </c>
      <c r="F434" s="18">
        <v>8600</v>
      </c>
      <c r="G434" s="65">
        <v>0</v>
      </c>
      <c r="H434" s="18">
        <v>8600</v>
      </c>
      <c r="I434" s="18"/>
      <c r="J434" s="18">
        <v>301.67</v>
      </c>
      <c r="K434" s="18">
        <v>240.95</v>
      </c>
      <c r="L434" s="18">
        <v>204.96</v>
      </c>
      <c r="M434" s="18">
        <v>0</v>
      </c>
      <c r="N434" s="57"/>
      <c r="O434" s="57"/>
      <c r="P434" s="57"/>
      <c r="Q434" s="57"/>
    </row>
    <row r="435" spans="3:17">
      <c r="C435" t="s">
        <v>1405</v>
      </c>
      <c r="D435" s="74"/>
      <c r="E435" s="18" t="s">
        <v>1406</v>
      </c>
      <c r="F435" s="18">
        <v>4000</v>
      </c>
      <c r="G435" s="65">
        <v>0</v>
      </c>
      <c r="H435" s="18">
        <v>4000</v>
      </c>
      <c r="I435" s="18"/>
      <c r="J435" s="18">
        <v>140.31</v>
      </c>
      <c r="K435" s="18">
        <v>112.07</v>
      </c>
      <c r="L435" s="18">
        <v>95.33</v>
      </c>
      <c r="M435" s="18">
        <v>0</v>
      </c>
      <c r="N435" s="57"/>
      <c r="O435" s="57"/>
      <c r="P435" s="57"/>
      <c r="Q435" s="57"/>
    </row>
    <row r="436" spans="3:17">
      <c r="C436" t="s">
        <v>1407</v>
      </c>
      <c r="D436" s="74"/>
      <c r="E436" s="18" t="s">
        <v>1408</v>
      </c>
      <c r="F436" s="18">
        <v>120000</v>
      </c>
      <c r="G436" s="65">
        <v>0.24249999999999999</v>
      </c>
      <c r="H436" s="18">
        <v>90900</v>
      </c>
      <c r="I436" s="18"/>
      <c r="J436" s="18">
        <v>4457.3599999999997</v>
      </c>
      <c r="K436" s="18">
        <v>3610.07</v>
      </c>
      <c r="L436" s="18">
        <v>3107.96</v>
      </c>
      <c r="M436" s="18">
        <v>248</v>
      </c>
      <c r="N436" s="57"/>
      <c r="O436" s="57"/>
      <c r="P436" s="57"/>
      <c r="Q436" s="57"/>
    </row>
    <row r="437" spans="3:17">
      <c r="C437" t="s">
        <v>1409</v>
      </c>
      <c r="D437" s="74"/>
      <c r="E437" s="18" t="s">
        <v>1410</v>
      </c>
      <c r="F437" s="18">
        <v>1750</v>
      </c>
      <c r="G437" s="65">
        <v>0</v>
      </c>
      <c r="H437" s="18">
        <v>1750</v>
      </c>
      <c r="I437" s="18"/>
      <c r="J437" s="18">
        <v>61.39</v>
      </c>
      <c r="K437" s="18">
        <v>49.03</v>
      </c>
      <c r="L437" s="18">
        <v>41.71</v>
      </c>
      <c r="M437" s="18">
        <v>0</v>
      </c>
      <c r="N437" s="57"/>
      <c r="O437" s="57"/>
      <c r="P437" s="57"/>
      <c r="Q437" s="57"/>
    </row>
    <row r="438" spans="3:17">
      <c r="C438" t="s">
        <v>1411</v>
      </c>
      <c r="D438" s="74"/>
      <c r="E438" s="18" t="s">
        <v>1412</v>
      </c>
      <c r="F438" s="18">
        <v>1750</v>
      </c>
      <c r="G438" s="65">
        <v>0</v>
      </c>
      <c r="H438" s="18">
        <v>1750</v>
      </c>
      <c r="I438" s="18"/>
      <c r="J438" s="18">
        <v>61.39</v>
      </c>
      <c r="K438" s="18">
        <v>49.03</v>
      </c>
      <c r="L438" s="18">
        <v>41.71</v>
      </c>
      <c r="M438" s="18">
        <v>0</v>
      </c>
      <c r="N438" s="57"/>
      <c r="O438" s="57"/>
      <c r="P438" s="57"/>
      <c r="Q438" s="57"/>
    </row>
    <row r="439" spans="3:17">
      <c r="C439" t="s">
        <v>1413</v>
      </c>
      <c r="D439" s="74"/>
      <c r="E439" s="18" t="s">
        <v>1414</v>
      </c>
      <c r="F439" s="18">
        <v>1750</v>
      </c>
      <c r="G439" s="65">
        <v>0</v>
      </c>
      <c r="H439" s="18">
        <v>1750</v>
      </c>
      <c r="I439" s="18"/>
      <c r="J439" s="18">
        <v>61.39</v>
      </c>
      <c r="K439" s="18">
        <v>49.03</v>
      </c>
      <c r="L439" s="18">
        <v>41.71</v>
      </c>
      <c r="M439" s="18">
        <v>0</v>
      </c>
      <c r="N439" s="57"/>
      <c r="O439" s="57"/>
      <c r="P439" s="57"/>
      <c r="Q439" s="57"/>
    </row>
    <row r="440" spans="3:17">
      <c r="C440" t="s">
        <v>1415</v>
      </c>
      <c r="D440" s="74"/>
      <c r="E440" s="18" t="s">
        <v>1416</v>
      </c>
      <c r="F440" s="18">
        <v>70000</v>
      </c>
      <c r="G440" s="65">
        <v>0</v>
      </c>
      <c r="H440" s="18">
        <v>70000</v>
      </c>
      <c r="I440" s="18"/>
      <c r="J440" s="18">
        <v>2455.46</v>
      </c>
      <c r="K440" s="18">
        <v>1961.21</v>
      </c>
      <c r="L440" s="18">
        <v>1668.31</v>
      </c>
      <c r="M440" s="18">
        <v>0</v>
      </c>
      <c r="N440" s="57"/>
      <c r="O440" s="57"/>
      <c r="P440" s="57"/>
      <c r="Q440" s="57"/>
    </row>
    <row r="441" spans="3:17">
      <c r="C441" s="27" t="s">
        <v>1417</v>
      </c>
      <c r="D441" s="74"/>
      <c r="E441" s="110" t="s">
        <v>1418</v>
      </c>
      <c r="F441" s="18">
        <v>99750</v>
      </c>
      <c r="G441" s="65">
        <v>0</v>
      </c>
      <c r="H441" s="18">
        <v>99750</v>
      </c>
      <c r="I441" s="18">
        <f>10500+17950</f>
        <v>28450</v>
      </c>
      <c r="J441" s="18">
        <v>4497</v>
      </c>
      <c r="K441" s="18">
        <v>3591.81</v>
      </c>
      <c r="L441" s="18">
        <v>3055.39</v>
      </c>
      <c r="M441" s="18">
        <v>0</v>
      </c>
      <c r="N441" s="57"/>
      <c r="O441" s="57"/>
      <c r="P441" s="57"/>
      <c r="Q441" s="57"/>
    </row>
    <row r="442" spans="3:17">
      <c r="C442" s="27" t="s">
        <v>1419</v>
      </c>
      <c r="D442" s="74"/>
      <c r="E442" s="110" t="s">
        <v>1420</v>
      </c>
      <c r="F442" s="18">
        <v>89250</v>
      </c>
      <c r="G442" s="65">
        <v>0</v>
      </c>
      <c r="H442" s="18">
        <v>89250</v>
      </c>
      <c r="I442" s="18">
        <v>28450</v>
      </c>
      <c r="J442" s="18">
        <v>4128.68</v>
      </c>
      <c r="K442" s="18">
        <v>3297.63</v>
      </c>
      <c r="L442" s="18">
        <v>2805.15</v>
      </c>
      <c r="M442" s="18">
        <v>0</v>
      </c>
      <c r="N442" s="57"/>
      <c r="O442" s="57"/>
      <c r="P442" s="57"/>
      <c r="Q442" s="57"/>
    </row>
    <row r="443" spans="3:17">
      <c r="C443" t="s">
        <v>1421</v>
      </c>
      <c r="D443" s="74"/>
      <c r="E443" s="18" t="s">
        <v>1422</v>
      </c>
      <c r="F443" s="18">
        <v>2000</v>
      </c>
      <c r="G443" s="65">
        <v>0</v>
      </c>
      <c r="H443" s="18">
        <v>2000</v>
      </c>
      <c r="I443" s="18"/>
      <c r="J443" s="18">
        <v>70.16</v>
      </c>
      <c r="K443" s="18">
        <v>56.03</v>
      </c>
      <c r="L443" s="18">
        <v>47.67</v>
      </c>
      <c r="M443" s="18">
        <v>0</v>
      </c>
      <c r="N443" s="57"/>
      <c r="O443" s="57"/>
      <c r="P443" s="57"/>
      <c r="Q443" s="57"/>
    </row>
    <row r="444" spans="3:17">
      <c r="C444" t="s">
        <v>1423</v>
      </c>
      <c r="D444" s="74"/>
      <c r="E444" s="18" t="s">
        <v>1424</v>
      </c>
      <c r="F444" s="18">
        <v>5000</v>
      </c>
      <c r="G444" s="65">
        <v>0</v>
      </c>
      <c r="H444" s="18">
        <v>5000</v>
      </c>
      <c r="I444" s="18"/>
      <c r="J444" s="18">
        <v>175.39</v>
      </c>
      <c r="K444" s="18">
        <v>140.09</v>
      </c>
      <c r="L444" s="18">
        <v>119.17</v>
      </c>
      <c r="M444" s="18">
        <v>0</v>
      </c>
      <c r="N444" s="57"/>
      <c r="O444" s="57"/>
      <c r="P444" s="57"/>
      <c r="Q444" s="57"/>
    </row>
    <row r="445" spans="3:17">
      <c r="C445" t="s">
        <v>1425</v>
      </c>
      <c r="D445" s="74"/>
      <c r="E445" s="18" t="s">
        <v>1426</v>
      </c>
      <c r="F445" s="18">
        <v>5000</v>
      </c>
      <c r="G445" s="65">
        <v>0</v>
      </c>
      <c r="H445" s="18">
        <v>5000</v>
      </c>
      <c r="I445" s="18"/>
      <c r="J445" s="18">
        <v>175.39</v>
      </c>
      <c r="K445" s="18">
        <v>140.09</v>
      </c>
      <c r="L445" s="18">
        <v>119.17</v>
      </c>
      <c r="M445" s="18">
        <v>0</v>
      </c>
      <c r="N445" s="57"/>
      <c r="O445" s="57"/>
      <c r="P445" s="57"/>
      <c r="Q445" s="57"/>
    </row>
    <row r="446" spans="3:17">
      <c r="C446" t="s">
        <v>1427</v>
      </c>
      <c r="D446" s="74"/>
      <c r="E446" s="18" t="s">
        <v>1428</v>
      </c>
      <c r="F446" s="18">
        <v>10000</v>
      </c>
      <c r="G446" s="65">
        <v>0.495</v>
      </c>
      <c r="H446" s="18">
        <v>5050</v>
      </c>
      <c r="I446" s="18"/>
      <c r="J446" s="18">
        <v>350.78</v>
      </c>
      <c r="K446" s="18">
        <v>280.17</v>
      </c>
      <c r="L446" s="18">
        <v>238.33</v>
      </c>
      <c r="M446" s="18">
        <v>0</v>
      </c>
      <c r="N446" s="57"/>
      <c r="O446" s="57"/>
      <c r="P446" s="57"/>
      <c r="Q446" s="57"/>
    </row>
    <row r="447" spans="3:17">
      <c r="C447" t="s">
        <v>1429</v>
      </c>
      <c r="D447" s="74"/>
      <c r="E447" s="18" t="s">
        <v>1430</v>
      </c>
      <c r="F447" s="18">
        <v>5000</v>
      </c>
      <c r="G447" s="65">
        <v>0</v>
      </c>
      <c r="H447" s="18">
        <v>5000</v>
      </c>
      <c r="I447" s="18"/>
      <c r="J447" s="18">
        <v>175.39</v>
      </c>
      <c r="K447" s="18">
        <v>140.09</v>
      </c>
      <c r="L447" s="18">
        <v>119.17</v>
      </c>
      <c r="M447" s="18">
        <v>0</v>
      </c>
      <c r="N447" s="57"/>
      <c r="O447" s="57"/>
      <c r="P447" s="57"/>
      <c r="Q447" s="57"/>
    </row>
    <row r="448" spans="3:17">
      <c r="C448" t="s">
        <v>1431</v>
      </c>
      <c r="D448" s="74"/>
      <c r="E448" s="18" t="s">
        <v>1432</v>
      </c>
      <c r="F448" s="18">
        <v>5000</v>
      </c>
      <c r="G448" s="65">
        <v>0</v>
      </c>
      <c r="H448" s="18">
        <v>5000</v>
      </c>
      <c r="I448" s="18"/>
      <c r="J448" s="18">
        <v>175.39</v>
      </c>
      <c r="K448" s="18">
        <v>140.09</v>
      </c>
      <c r="L448" s="18">
        <v>119.17</v>
      </c>
      <c r="M448" s="18">
        <v>0</v>
      </c>
      <c r="N448" s="57"/>
      <c r="O448" s="57"/>
      <c r="P448" s="57"/>
      <c r="Q448" s="57"/>
    </row>
    <row r="449" spans="3:17">
      <c r="C449" t="s">
        <v>1433</v>
      </c>
      <c r="D449" s="74"/>
      <c r="E449" s="18" t="s">
        <v>1434</v>
      </c>
      <c r="F449" s="18">
        <v>10000</v>
      </c>
      <c r="G449" s="65">
        <v>0.495</v>
      </c>
      <c r="H449" s="18">
        <v>5050</v>
      </c>
      <c r="I449" s="18"/>
      <c r="J449" s="18">
        <v>350.78</v>
      </c>
      <c r="K449" s="18">
        <v>280.17</v>
      </c>
      <c r="L449" s="18">
        <v>238.33</v>
      </c>
      <c r="M449" s="18">
        <v>0</v>
      </c>
      <c r="N449" s="57"/>
      <c r="O449" s="57"/>
      <c r="P449" s="57"/>
      <c r="Q449" s="57"/>
    </row>
    <row r="450" spans="3:17">
      <c r="C450" s="27" t="s">
        <v>1435</v>
      </c>
      <c r="D450" s="74"/>
      <c r="E450" s="110" t="s">
        <v>1436</v>
      </c>
      <c r="F450" s="18">
        <v>85000</v>
      </c>
      <c r="G450" s="65">
        <v>0</v>
      </c>
      <c r="H450" s="18">
        <v>85000</v>
      </c>
      <c r="I450" s="18">
        <f>18610+11820</f>
        <v>30430</v>
      </c>
      <c r="J450" s="18">
        <v>4049.06</v>
      </c>
      <c r="K450" s="18">
        <v>3234.03</v>
      </c>
      <c r="L450" s="18">
        <v>2751.04</v>
      </c>
      <c r="M450" s="18">
        <v>0</v>
      </c>
      <c r="N450" s="57"/>
      <c r="O450" s="57"/>
      <c r="P450" s="57"/>
      <c r="Q450" s="57"/>
    </row>
    <row r="451" spans="3:17">
      <c r="C451" s="27" t="s">
        <v>1437</v>
      </c>
      <c r="D451" s="74"/>
      <c r="E451" s="110" t="s">
        <v>1438</v>
      </c>
      <c r="F451" s="18">
        <v>99750</v>
      </c>
      <c r="G451" s="65">
        <v>0</v>
      </c>
      <c r="H451" s="18">
        <v>99750</v>
      </c>
      <c r="I451" s="18">
        <v>30430</v>
      </c>
      <c r="J451" s="18">
        <v>4566.46</v>
      </c>
      <c r="K451" s="18">
        <v>3647.29</v>
      </c>
      <c r="L451" s="18">
        <v>3102.58</v>
      </c>
      <c r="M451" s="18">
        <v>0</v>
      </c>
      <c r="N451" s="57"/>
      <c r="O451" s="57"/>
      <c r="P451" s="57"/>
      <c r="Q451" s="57"/>
    </row>
    <row r="452" spans="3:17">
      <c r="C452" s="27" t="s">
        <v>1439</v>
      </c>
      <c r="D452" s="74"/>
      <c r="E452" s="110" t="s">
        <v>1440</v>
      </c>
      <c r="F452" s="18">
        <v>89250</v>
      </c>
      <c r="G452" s="65">
        <v>0</v>
      </c>
      <c r="H452" s="18">
        <v>89250</v>
      </c>
      <c r="I452" s="18">
        <v>30430</v>
      </c>
      <c r="J452" s="18">
        <v>4198.1400000000003</v>
      </c>
      <c r="K452" s="18">
        <v>3353.11</v>
      </c>
      <c r="L452" s="18">
        <v>2852.33</v>
      </c>
      <c r="M452" s="18">
        <v>0</v>
      </c>
      <c r="N452" s="57"/>
      <c r="O452" s="57"/>
      <c r="P452" s="57"/>
      <c r="Q452" s="57"/>
    </row>
    <row r="453" spans="3:17">
      <c r="C453" s="27" t="s">
        <v>1441</v>
      </c>
      <c r="D453" s="74"/>
      <c r="E453" s="110" t="s">
        <v>1442</v>
      </c>
      <c r="F453" s="18">
        <v>10000</v>
      </c>
      <c r="G453" s="65">
        <v>0.495</v>
      </c>
      <c r="H453" s="18">
        <v>5050</v>
      </c>
      <c r="I453" s="18">
        <v>30430</v>
      </c>
      <c r="J453" s="18">
        <v>1418.2</v>
      </c>
      <c r="K453" s="18">
        <v>1132.74</v>
      </c>
      <c r="L453" s="18">
        <v>963.57</v>
      </c>
      <c r="M453" s="18">
        <v>0</v>
      </c>
      <c r="N453" s="57"/>
      <c r="O453" s="57"/>
      <c r="P453" s="57"/>
      <c r="Q453" s="57"/>
    </row>
    <row r="454" spans="3:17">
      <c r="C454" s="27" t="s">
        <v>1443</v>
      </c>
      <c r="D454" s="74"/>
      <c r="E454" s="110" t="s">
        <v>1444</v>
      </c>
      <c r="F454" s="18">
        <v>2000</v>
      </c>
      <c r="G454" s="65">
        <v>0</v>
      </c>
      <c r="H454" s="18">
        <v>2000</v>
      </c>
      <c r="I454" s="18">
        <v>30430</v>
      </c>
      <c r="J454" s="18">
        <v>1137.58</v>
      </c>
      <c r="K454" s="18">
        <v>908.6</v>
      </c>
      <c r="L454" s="18">
        <v>772.9</v>
      </c>
      <c r="M454" s="18">
        <v>0</v>
      </c>
      <c r="N454" s="57"/>
      <c r="O454" s="57"/>
      <c r="P454" s="57"/>
      <c r="Q454" s="57"/>
    </row>
    <row r="455" spans="3:17">
      <c r="C455" t="s">
        <v>1445</v>
      </c>
      <c r="D455" s="74"/>
      <c r="E455" s="18" t="s">
        <v>1446</v>
      </c>
      <c r="F455" s="18">
        <v>2000</v>
      </c>
      <c r="G455" s="65">
        <v>0</v>
      </c>
      <c r="H455" s="18">
        <v>2000</v>
      </c>
      <c r="I455" s="18"/>
      <c r="J455" s="18">
        <v>70.16</v>
      </c>
      <c r="K455" s="18">
        <v>56.03</v>
      </c>
      <c r="L455" s="18">
        <v>47.67</v>
      </c>
      <c r="M455" s="18">
        <v>0</v>
      </c>
      <c r="N455" s="57"/>
      <c r="O455" s="57"/>
      <c r="P455" s="57"/>
      <c r="Q455" s="57"/>
    </row>
    <row r="456" spans="3:17">
      <c r="C456" t="s">
        <v>1078</v>
      </c>
      <c r="D456" s="74"/>
      <c r="E456" s="18" t="s">
        <v>1079</v>
      </c>
      <c r="F456" s="18">
        <v>200</v>
      </c>
      <c r="G456" s="65">
        <v>0</v>
      </c>
      <c r="H456" s="18">
        <v>200</v>
      </c>
      <c r="I456" s="18"/>
      <c r="J456" s="18">
        <v>7.02</v>
      </c>
      <c r="K456" s="18">
        <v>5.6</v>
      </c>
      <c r="L456" s="18">
        <v>4.7699999999999996</v>
      </c>
      <c r="M456" s="18">
        <v>0</v>
      </c>
      <c r="N456" s="57"/>
      <c r="O456" s="57"/>
      <c r="P456" s="57"/>
      <c r="Q456" s="57"/>
    </row>
    <row r="457" spans="3:17">
      <c r="C457" t="s">
        <v>1080</v>
      </c>
      <c r="D457" s="74"/>
      <c r="E457" s="18" t="s">
        <v>1081</v>
      </c>
      <c r="F457" s="18">
        <v>20000</v>
      </c>
      <c r="G457" s="65">
        <v>0</v>
      </c>
      <c r="H457" s="18">
        <v>20000</v>
      </c>
      <c r="I457" s="18"/>
      <c r="J457" s="18">
        <v>949.56</v>
      </c>
      <c r="K457" s="18">
        <v>808.35</v>
      </c>
      <c r="L457" s="18">
        <v>724.66</v>
      </c>
      <c r="M457" s="18">
        <v>248</v>
      </c>
      <c r="N457" s="57"/>
      <c r="O457" s="57"/>
      <c r="P457" s="57"/>
      <c r="Q457" s="57"/>
    </row>
    <row r="458" spans="3:17">
      <c r="C458" t="s">
        <v>1447</v>
      </c>
      <c r="D458" s="74"/>
      <c r="E458" s="18" t="s">
        <v>1448</v>
      </c>
      <c r="F458" s="18">
        <v>5000</v>
      </c>
      <c r="G458" s="65">
        <v>0</v>
      </c>
      <c r="H458" s="18">
        <v>5000</v>
      </c>
      <c r="I458" s="18"/>
      <c r="J458" s="18">
        <v>175.39</v>
      </c>
      <c r="K458" s="18">
        <v>140.09</v>
      </c>
      <c r="L458" s="18">
        <v>119.17</v>
      </c>
      <c r="M458" s="18">
        <v>0</v>
      </c>
      <c r="N458" s="57"/>
      <c r="O458" s="57"/>
      <c r="P458" s="57"/>
      <c r="Q458" s="57"/>
    </row>
    <row r="459" spans="3:17">
      <c r="C459" t="s">
        <v>1449</v>
      </c>
      <c r="D459" s="74"/>
      <c r="E459" s="18" t="s">
        <v>1450</v>
      </c>
      <c r="F459" s="18">
        <v>10000</v>
      </c>
      <c r="G459" s="65">
        <v>0.495</v>
      </c>
      <c r="H459" s="18">
        <v>5050</v>
      </c>
      <c r="I459" s="18"/>
      <c r="J459" s="18">
        <v>350.78</v>
      </c>
      <c r="K459" s="18">
        <v>280.17</v>
      </c>
      <c r="L459" s="18">
        <v>238.33</v>
      </c>
      <c r="M459" s="18">
        <v>0</v>
      </c>
      <c r="N459" s="57"/>
      <c r="O459" s="57"/>
      <c r="P459" s="57"/>
      <c r="Q459" s="57"/>
    </row>
    <row r="460" spans="3:17">
      <c r="C460" t="s">
        <v>1086</v>
      </c>
      <c r="D460" s="74"/>
      <c r="E460" s="18" t="s">
        <v>1087</v>
      </c>
      <c r="F460" s="18">
        <v>4000</v>
      </c>
      <c r="G460" s="65">
        <v>0</v>
      </c>
      <c r="H460" s="18">
        <v>4000</v>
      </c>
      <c r="I460" s="18"/>
      <c r="J460" s="18">
        <v>140.31</v>
      </c>
      <c r="K460" s="18">
        <v>112.07</v>
      </c>
      <c r="L460" s="18">
        <v>95.33</v>
      </c>
      <c r="M460" s="18">
        <v>0</v>
      </c>
      <c r="N460" s="57"/>
      <c r="O460" s="57"/>
      <c r="P460" s="57"/>
      <c r="Q460" s="57"/>
    </row>
    <row r="461" spans="3:17">
      <c r="C461" s="27" t="s">
        <v>1451</v>
      </c>
      <c r="D461" s="74"/>
      <c r="E461" s="110" t="s">
        <v>1452</v>
      </c>
      <c r="F461" s="18">
        <v>667000</v>
      </c>
      <c r="G461" s="65">
        <v>4.5499999999999999E-2</v>
      </c>
      <c r="H461" s="18">
        <v>636654</v>
      </c>
      <c r="I461" s="18">
        <f>560+1650</f>
        <v>2210</v>
      </c>
      <c r="J461" s="18">
        <v>26792.560000000001</v>
      </c>
      <c r="K461" s="18">
        <v>22067.439999999999</v>
      </c>
      <c r="L461" s="18">
        <v>19267.29</v>
      </c>
      <c r="M461" s="18">
        <v>3318</v>
      </c>
      <c r="N461" s="57">
        <v>6.3E-3</v>
      </c>
      <c r="O461" s="57">
        <v>4.1700000000000001E-2</v>
      </c>
      <c r="P461" s="57">
        <v>1.9800000000000002E-2</v>
      </c>
      <c r="Q461" s="57">
        <v>7.7000000000000002E-3</v>
      </c>
    </row>
    <row r="462" spans="3:17">
      <c r="C462" s="27" t="s">
        <v>1453</v>
      </c>
      <c r="D462" s="74"/>
      <c r="E462" s="110" t="s">
        <v>1454</v>
      </c>
      <c r="F462" s="18">
        <v>747000</v>
      </c>
      <c r="G462" s="65">
        <v>2.0400000000000001E-2</v>
      </c>
      <c r="H462" s="18">
        <v>731745</v>
      </c>
      <c r="I462" s="18">
        <v>2210</v>
      </c>
      <c r="J462" s="18">
        <v>29846.81</v>
      </c>
      <c r="K462" s="18">
        <v>24556.82</v>
      </c>
      <c r="L462" s="18">
        <v>21421.93</v>
      </c>
      <c r="M462" s="18">
        <v>3566</v>
      </c>
      <c r="N462" s="57">
        <v>6.3E-3</v>
      </c>
      <c r="O462" s="57">
        <v>4.1700000000000001E-2</v>
      </c>
      <c r="P462" s="57">
        <v>1.9800000000000002E-2</v>
      </c>
      <c r="Q462" s="57">
        <v>7.7000000000000002E-3</v>
      </c>
    </row>
    <row r="463" spans="3:17">
      <c r="C463" t="s">
        <v>1049</v>
      </c>
      <c r="D463" s="74"/>
      <c r="E463" s="18" t="s">
        <v>1347</v>
      </c>
      <c r="F463" s="18">
        <v>34000</v>
      </c>
      <c r="G463" s="65">
        <v>0</v>
      </c>
      <c r="H463" s="18">
        <v>34000</v>
      </c>
      <c r="I463" s="18"/>
      <c r="J463" s="18">
        <v>1192.6500000000001</v>
      </c>
      <c r="K463" s="18">
        <v>952.59</v>
      </c>
      <c r="L463" s="18">
        <v>810.32</v>
      </c>
      <c r="M463" s="18">
        <v>0</v>
      </c>
      <c r="N463" s="57"/>
      <c r="O463" s="57"/>
      <c r="P463" s="57"/>
      <c r="Q463" s="57"/>
    </row>
    <row r="464" spans="3:17">
      <c r="C464" t="s">
        <v>1348</v>
      </c>
      <c r="D464" s="74"/>
      <c r="E464" s="18" t="s">
        <v>1349</v>
      </c>
      <c r="F464" s="18">
        <v>0</v>
      </c>
      <c r="G464" s="65">
        <v>0</v>
      </c>
      <c r="H464" s="18">
        <v>0</v>
      </c>
      <c r="I464" s="18"/>
      <c r="J464" s="18">
        <v>0</v>
      </c>
      <c r="K464" s="18">
        <v>0</v>
      </c>
      <c r="L464" s="18">
        <v>0</v>
      </c>
      <c r="M464" s="18">
        <v>0</v>
      </c>
      <c r="N464" s="57"/>
      <c r="O464" s="57"/>
      <c r="P464" s="57"/>
      <c r="Q464" s="57"/>
    </row>
    <row r="465" spans="3:17">
      <c r="C465" t="s">
        <v>1350</v>
      </c>
      <c r="D465" s="74"/>
      <c r="E465" s="18" t="s">
        <v>1351</v>
      </c>
      <c r="F465" s="18">
        <v>0</v>
      </c>
      <c r="G465" s="65">
        <v>0</v>
      </c>
      <c r="H465" s="18">
        <v>0</v>
      </c>
      <c r="I465" s="18"/>
      <c r="J465" s="18">
        <v>0</v>
      </c>
      <c r="K465" s="18">
        <v>0</v>
      </c>
      <c r="L465" s="18">
        <v>0</v>
      </c>
      <c r="M465" s="18">
        <v>0</v>
      </c>
      <c r="N465" s="57"/>
      <c r="O465" s="57"/>
      <c r="P465" s="57"/>
      <c r="Q465" s="57"/>
    </row>
    <row r="466" spans="3:17">
      <c r="C466" t="s">
        <v>1352</v>
      </c>
      <c r="D466" s="74"/>
      <c r="E466" s="18" t="s">
        <v>1353</v>
      </c>
      <c r="F466" s="18">
        <v>0</v>
      </c>
      <c r="G466" s="65">
        <v>0</v>
      </c>
      <c r="H466" s="18">
        <v>0</v>
      </c>
      <c r="I466" s="18"/>
      <c r="J466" s="18">
        <v>0</v>
      </c>
      <c r="K466" s="18">
        <v>0</v>
      </c>
      <c r="L466" s="18">
        <v>0</v>
      </c>
      <c r="M466" s="18">
        <v>0</v>
      </c>
      <c r="N466" s="57"/>
      <c r="O466" s="57"/>
      <c r="P466" s="57"/>
      <c r="Q466" s="57"/>
    </row>
    <row r="467" spans="3:17">
      <c r="C467" t="s">
        <v>1354</v>
      </c>
      <c r="D467" s="74"/>
      <c r="E467" s="18" t="s">
        <v>1355</v>
      </c>
      <c r="F467" s="18">
        <v>7700</v>
      </c>
      <c r="G467" s="65">
        <v>0</v>
      </c>
      <c r="H467" s="18">
        <v>7700</v>
      </c>
      <c r="I467" s="18"/>
      <c r="J467" s="18">
        <v>270.10000000000002</v>
      </c>
      <c r="K467" s="18">
        <v>215.73</v>
      </c>
      <c r="L467" s="18">
        <v>183.51</v>
      </c>
      <c r="M467" s="18">
        <v>0</v>
      </c>
      <c r="N467" s="57"/>
      <c r="O467" s="57"/>
      <c r="P467" s="57"/>
      <c r="Q467" s="57"/>
    </row>
    <row r="468" spans="3:17">
      <c r="C468" t="s">
        <v>1356</v>
      </c>
      <c r="D468" s="74"/>
      <c r="E468" s="18" t="s">
        <v>1357</v>
      </c>
      <c r="F468" s="18">
        <v>20000</v>
      </c>
      <c r="G468" s="65">
        <v>0.495</v>
      </c>
      <c r="H468" s="18">
        <v>10100</v>
      </c>
      <c r="I468" s="18"/>
      <c r="J468" s="18">
        <v>701.56</v>
      </c>
      <c r="K468" s="18">
        <v>560.35</v>
      </c>
      <c r="L468" s="18">
        <v>476.66</v>
      </c>
      <c r="M468" s="18">
        <v>0</v>
      </c>
      <c r="N468" s="57"/>
      <c r="O468" s="57"/>
      <c r="P468" s="57"/>
      <c r="Q468" s="57"/>
    </row>
    <row r="469" spans="3:17">
      <c r="C469" t="s">
        <v>1358</v>
      </c>
      <c r="D469" s="74"/>
      <c r="E469" s="18" t="s">
        <v>1359</v>
      </c>
      <c r="F469" s="18">
        <v>20000</v>
      </c>
      <c r="G469" s="65">
        <v>0.495</v>
      </c>
      <c r="H469" s="18">
        <v>10100</v>
      </c>
      <c r="I469" s="18"/>
      <c r="J469" s="18">
        <v>701.56</v>
      </c>
      <c r="K469" s="18">
        <v>560.35</v>
      </c>
      <c r="L469" s="18">
        <v>476.66</v>
      </c>
      <c r="M469" s="18">
        <v>0</v>
      </c>
      <c r="N469" s="57"/>
      <c r="O469" s="57"/>
      <c r="P469" s="57"/>
      <c r="Q469" s="57"/>
    </row>
    <row r="470" spans="3:17">
      <c r="C470" t="s">
        <v>1049</v>
      </c>
      <c r="D470" s="74"/>
      <c r="E470" s="18" t="s">
        <v>1360</v>
      </c>
      <c r="F470" s="18">
        <v>34000</v>
      </c>
      <c r="G470" s="65">
        <v>0</v>
      </c>
      <c r="H470" s="18">
        <v>34000</v>
      </c>
      <c r="I470" s="18"/>
      <c r="J470" s="18">
        <v>1316.65</v>
      </c>
      <c r="K470" s="18">
        <v>1076.5899999999999</v>
      </c>
      <c r="L470" s="18">
        <v>934.32</v>
      </c>
      <c r="M470" s="18">
        <v>124</v>
      </c>
      <c r="N470" s="57"/>
      <c r="O470" s="57"/>
      <c r="P470" s="57"/>
      <c r="Q470" s="57"/>
    </row>
    <row r="471" spans="3:17">
      <c r="C471" t="s">
        <v>1049</v>
      </c>
      <c r="D471" s="74"/>
      <c r="E471" s="18" t="s">
        <v>1361</v>
      </c>
      <c r="F471" s="18">
        <v>34000</v>
      </c>
      <c r="G471" s="65">
        <v>0</v>
      </c>
      <c r="H471" s="18">
        <v>34000</v>
      </c>
      <c r="I471" s="18"/>
      <c r="J471" s="18">
        <v>1316.65</v>
      </c>
      <c r="K471" s="18">
        <v>1076.5899999999999</v>
      </c>
      <c r="L471" s="18">
        <v>934.32</v>
      </c>
      <c r="M471" s="18">
        <v>124</v>
      </c>
      <c r="N471" s="57"/>
      <c r="O471" s="57"/>
      <c r="P471" s="57"/>
      <c r="Q471" s="57"/>
    </row>
    <row r="472" spans="3:17">
      <c r="C472" t="s">
        <v>1362</v>
      </c>
      <c r="D472" s="74"/>
      <c r="E472" s="18" t="s">
        <v>1363</v>
      </c>
      <c r="F472" s="18">
        <v>35000</v>
      </c>
      <c r="G472" s="65">
        <v>0.1343</v>
      </c>
      <c r="H472" s="18">
        <v>30300</v>
      </c>
      <c r="I472" s="18"/>
      <c r="J472" s="18">
        <v>1351.73</v>
      </c>
      <c r="K472" s="18">
        <v>1104.5999999999999</v>
      </c>
      <c r="L472" s="18">
        <v>958.16</v>
      </c>
      <c r="M472" s="18">
        <v>124</v>
      </c>
      <c r="N472" s="57"/>
      <c r="O472" s="57"/>
      <c r="P472" s="57"/>
      <c r="Q472" s="57"/>
    </row>
    <row r="473" spans="3:17">
      <c r="C473" t="s">
        <v>1364</v>
      </c>
      <c r="D473" s="74"/>
      <c r="E473" s="18" t="s">
        <v>1365</v>
      </c>
      <c r="F473" s="18">
        <v>2800</v>
      </c>
      <c r="G473" s="65">
        <v>0</v>
      </c>
      <c r="H473" s="18">
        <v>2800</v>
      </c>
      <c r="I473" s="18"/>
      <c r="J473" s="18">
        <v>98.22</v>
      </c>
      <c r="K473" s="18">
        <v>78.45</v>
      </c>
      <c r="L473" s="18">
        <v>66.73</v>
      </c>
      <c r="M473" s="18">
        <v>0</v>
      </c>
      <c r="N473" s="57"/>
      <c r="O473" s="57"/>
      <c r="P473" s="57"/>
      <c r="Q473" s="57"/>
    </row>
    <row r="474" spans="3:17">
      <c r="C474" t="s">
        <v>1455</v>
      </c>
      <c r="D474" s="74"/>
      <c r="E474" s="18" t="s">
        <v>1456</v>
      </c>
      <c r="F474" s="18">
        <v>37000</v>
      </c>
      <c r="G474" s="65">
        <v>0</v>
      </c>
      <c r="H474" s="18">
        <v>37000</v>
      </c>
      <c r="I474" s="18"/>
      <c r="J474" s="18">
        <v>1421.89</v>
      </c>
      <c r="K474" s="18">
        <v>1160.6400000000001</v>
      </c>
      <c r="L474" s="18">
        <v>1005.82</v>
      </c>
      <c r="M474" s="18">
        <v>124</v>
      </c>
      <c r="N474" s="57"/>
      <c r="O474" s="57"/>
      <c r="P474" s="57"/>
      <c r="Q474" s="57"/>
    </row>
    <row r="475" spans="3:17">
      <c r="C475" t="s">
        <v>1455</v>
      </c>
      <c r="D475" s="74"/>
      <c r="E475" s="18" t="s">
        <v>1457</v>
      </c>
      <c r="F475" s="18">
        <v>37000</v>
      </c>
      <c r="G475" s="65">
        <v>0</v>
      </c>
      <c r="H475" s="18">
        <v>37000</v>
      </c>
      <c r="I475" s="18"/>
      <c r="J475" s="18">
        <v>1421.89</v>
      </c>
      <c r="K475" s="18">
        <v>1160.6400000000001</v>
      </c>
      <c r="L475" s="18">
        <v>1005.82</v>
      </c>
      <c r="M475" s="18">
        <v>124</v>
      </c>
      <c r="N475" s="57"/>
      <c r="O475" s="57"/>
      <c r="P475" s="57"/>
      <c r="Q475" s="57"/>
    </row>
    <row r="476" spans="3:17">
      <c r="C476" t="s">
        <v>1455</v>
      </c>
      <c r="D476" s="74"/>
      <c r="E476" s="18" t="s">
        <v>1458</v>
      </c>
      <c r="F476" s="18">
        <v>37000</v>
      </c>
      <c r="G476" s="65">
        <v>0</v>
      </c>
      <c r="H476" s="18">
        <v>37000</v>
      </c>
      <c r="I476" s="18"/>
      <c r="J476" s="18">
        <v>1421.89</v>
      </c>
      <c r="K476" s="18">
        <v>1160.6400000000001</v>
      </c>
      <c r="L476" s="18">
        <v>1005.82</v>
      </c>
      <c r="M476" s="18">
        <v>124</v>
      </c>
      <c r="N476" s="57"/>
      <c r="O476" s="57"/>
      <c r="P476" s="57"/>
      <c r="Q476" s="57"/>
    </row>
    <row r="477" spans="3:17">
      <c r="C477" t="s">
        <v>1366</v>
      </c>
      <c r="D477" s="74"/>
      <c r="E477" s="18" t="s">
        <v>1367</v>
      </c>
      <c r="F477" s="18">
        <v>4000</v>
      </c>
      <c r="G477" s="65">
        <v>0</v>
      </c>
      <c r="H477" s="18">
        <v>4000</v>
      </c>
      <c r="I477" s="18"/>
      <c r="J477" s="18">
        <v>140.31</v>
      </c>
      <c r="K477" s="18">
        <v>112.07</v>
      </c>
      <c r="L477" s="18">
        <v>95.33</v>
      </c>
      <c r="M477" s="18">
        <v>0</v>
      </c>
      <c r="N477" s="57"/>
      <c r="O477" s="57"/>
      <c r="P477" s="57"/>
      <c r="Q477" s="57"/>
    </row>
    <row r="478" spans="3:17">
      <c r="C478" t="s">
        <v>1368</v>
      </c>
      <c r="D478" s="74"/>
      <c r="E478" s="18" t="s">
        <v>1369</v>
      </c>
      <c r="F478" s="18">
        <v>10000</v>
      </c>
      <c r="G478" s="65">
        <v>0</v>
      </c>
      <c r="H478" s="18">
        <v>10000</v>
      </c>
      <c r="I478" s="18"/>
      <c r="J478" s="18">
        <v>474.78</v>
      </c>
      <c r="K478" s="18">
        <v>404.17</v>
      </c>
      <c r="L478" s="18">
        <v>362.33</v>
      </c>
      <c r="M478" s="18">
        <v>124</v>
      </c>
      <c r="N478" s="57"/>
      <c r="O478" s="57"/>
      <c r="P478" s="57"/>
      <c r="Q478" s="57"/>
    </row>
    <row r="479" spans="3:17">
      <c r="C479" t="s">
        <v>1370</v>
      </c>
      <c r="D479" s="74"/>
      <c r="E479" s="18" t="s">
        <v>1371</v>
      </c>
      <c r="F479" s="18">
        <v>2500</v>
      </c>
      <c r="G479" s="65">
        <v>0</v>
      </c>
      <c r="H479" s="18">
        <v>2500</v>
      </c>
      <c r="I479" s="18"/>
      <c r="J479" s="18">
        <v>87.7</v>
      </c>
      <c r="K479" s="18">
        <v>70.040000000000006</v>
      </c>
      <c r="L479" s="18">
        <v>59.58</v>
      </c>
      <c r="M479" s="18">
        <v>0</v>
      </c>
      <c r="N479" s="57"/>
      <c r="O479" s="57"/>
      <c r="P479" s="57"/>
      <c r="Q479" s="57"/>
    </row>
    <row r="480" spans="3:17">
      <c r="C480" t="s">
        <v>1372</v>
      </c>
      <c r="D480" s="74"/>
      <c r="E480" s="18" t="s">
        <v>1373</v>
      </c>
      <c r="F480" s="18">
        <v>35800</v>
      </c>
      <c r="G480" s="65">
        <v>0</v>
      </c>
      <c r="H480" s="18">
        <v>35800</v>
      </c>
      <c r="I480" s="18"/>
      <c r="J480" s="18">
        <v>1255.79</v>
      </c>
      <c r="K480" s="18">
        <v>1003.02</v>
      </c>
      <c r="L480" s="18">
        <v>853.22</v>
      </c>
      <c r="M480" s="18">
        <v>0</v>
      </c>
      <c r="N480" s="57"/>
      <c r="O480" s="57"/>
      <c r="P480" s="57"/>
      <c r="Q480" s="57"/>
    </row>
    <row r="481" spans="3:17">
      <c r="C481" t="s">
        <v>1378</v>
      </c>
      <c r="D481" s="74"/>
      <c r="E481" s="18" t="s">
        <v>1379</v>
      </c>
      <c r="F481" s="18">
        <v>6600</v>
      </c>
      <c r="G481" s="65">
        <v>0</v>
      </c>
      <c r="H481" s="18">
        <v>6600</v>
      </c>
      <c r="I481" s="18"/>
      <c r="J481" s="18">
        <v>231.51</v>
      </c>
      <c r="K481" s="18">
        <v>184.91</v>
      </c>
      <c r="L481" s="18">
        <v>157.30000000000001</v>
      </c>
      <c r="M481" s="18">
        <v>0</v>
      </c>
      <c r="N481" s="57"/>
      <c r="O481" s="57"/>
      <c r="P481" s="57"/>
      <c r="Q481" s="57"/>
    </row>
    <row r="482" spans="3:17">
      <c r="C482" t="s">
        <v>1378</v>
      </c>
      <c r="D482" s="74"/>
      <c r="E482" s="18" t="s">
        <v>1380</v>
      </c>
      <c r="F482" s="18">
        <v>6600</v>
      </c>
      <c r="G482" s="65">
        <v>0</v>
      </c>
      <c r="H482" s="18">
        <v>6600</v>
      </c>
      <c r="I482" s="18"/>
      <c r="J482" s="18">
        <v>231.51</v>
      </c>
      <c r="K482" s="18">
        <v>184.91</v>
      </c>
      <c r="L482" s="18">
        <v>157.30000000000001</v>
      </c>
      <c r="M482" s="18">
        <v>0</v>
      </c>
      <c r="N482" s="57"/>
      <c r="O482" s="57"/>
      <c r="P482" s="57"/>
      <c r="Q482" s="57"/>
    </row>
    <row r="483" spans="3:17">
      <c r="C483" t="s">
        <v>1381</v>
      </c>
      <c r="D483" s="74"/>
      <c r="E483" s="18" t="s">
        <v>1382</v>
      </c>
      <c r="F483" s="18">
        <v>15000</v>
      </c>
      <c r="G483" s="65">
        <v>0.32669999999999999</v>
      </c>
      <c r="H483" s="18">
        <v>10100</v>
      </c>
      <c r="I483" s="18"/>
      <c r="J483" s="18">
        <v>526.16999999999996</v>
      </c>
      <c r="K483" s="18">
        <v>420.26</v>
      </c>
      <c r="L483" s="18">
        <v>357.5</v>
      </c>
      <c r="M483" s="18">
        <v>0</v>
      </c>
      <c r="N483" s="57"/>
      <c r="O483" s="57"/>
      <c r="P483" s="57"/>
      <c r="Q483" s="57"/>
    </row>
    <row r="484" spans="3:17">
      <c r="C484" t="s">
        <v>1383</v>
      </c>
      <c r="D484" s="74"/>
      <c r="E484" s="18" t="s">
        <v>1384</v>
      </c>
      <c r="F484" s="18">
        <v>15000</v>
      </c>
      <c r="G484" s="65">
        <v>0.32669999999999999</v>
      </c>
      <c r="H484" s="18">
        <v>10100</v>
      </c>
      <c r="I484" s="18"/>
      <c r="J484" s="18">
        <v>526.16999999999996</v>
      </c>
      <c r="K484" s="18">
        <v>420.26</v>
      </c>
      <c r="L484" s="18">
        <v>357.5</v>
      </c>
      <c r="M484" s="18">
        <v>0</v>
      </c>
      <c r="N484" s="57"/>
      <c r="O484" s="57"/>
      <c r="P484" s="57"/>
      <c r="Q484" s="57"/>
    </row>
    <row r="485" spans="3:17">
      <c r="C485" t="s">
        <v>1459</v>
      </c>
      <c r="D485" s="74"/>
      <c r="E485" s="18" t="s">
        <v>1460</v>
      </c>
      <c r="F485" s="18">
        <v>15000</v>
      </c>
      <c r="G485" s="65">
        <v>0.32669999999999999</v>
      </c>
      <c r="H485" s="18">
        <v>10100</v>
      </c>
      <c r="I485" s="18"/>
      <c r="J485" s="18">
        <v>526.16999999999996</v>
      </c>
      <c r="K485" s="18">
        <v>420.26</v>
      </c>
      <c r="L485" s="18">
        <v>357.5</v>
      </c>
      <c r="M485" s="18">
        <v>0</v>
      </c>
      <c r="N485" s="57"/>
      <c r="O485" s="57"/>
      <c r="P485" s="57"/>
      <c r="Q485" s="57"/>
    </row>
    <row r="486" spans="3:17">
      <c r="C486" t="s">
        <v>1387</v>
      </c>
      <c r="D486" s="74"/>
      <c r="E486" s="18" t="s">
        <v>1388</v>
      </c>
      <c r="F486" s="18">
        <v>15000</v>
      </c>
      <c r="G486" s="65">
        <v>0.32669999999999999</v>
      </c>
      <c r="H486" s="18">
        <v>10100</v>
      </c>
      <c r="I486" s="18"/>
      <c r="J486" s="18">
        <v>526.16999999999996</v>
      </c>
      <c r="K486" s="18">
        <v>420.26</v>
      </c>
      <c r="L486" s="18">
        <v>357.5</v>
      </c>
      <c r="M486" s="18">
        <v>0</v>
      </c>
      <c r="N486" s="57"/>
      <c r="O486" s="57"/>
      <c r="P486" s="57"/>
      <c r="Q486" s="57"/>
    </row>
    <row r="487" spans="3:17">
      <c r="C487" t="s">
        <v>1389</v>
      </c>
      <c r="D487" s="74"/>
      <c r="E487" s="18" t="s">
        <v>1390</v>
      </c>
      <c r="F487" s="18">
        <v>15000</v>
      </c>
      <c r="G487" s="65">
        <v>0.32669999999999999</v>
      </c>
      <c r="H487" s="18">
        <v>10100</v>
      </c>
      <c r="I487" s="18"/>
      <c r="J487" s="18">
        <v>526.16999999999996</v>
      </c>
      <c r="K487" s="18">
        <v>420.26</v>
      </c>
      <c r="L487" s="18">
        <v>357.5</v>
      </c>
      <c r="M487" s="18">
        <v>0</v>
      </c>
      <c r="N487" s="57"/>
      <c r="O487" s="57"/>
      <c r="P487" s="57"/>
      <c r="Q487" s="57"/>
    </row>
    <row r="488" spans="3:17">
      <c r="C488" t="s">
        <v>1391</v>
      </c>
      <c r="D488" s="74"/>
      <c r="E488" s="18" t="s">
        <v>1392</v>
      </c>
      <c r="F488" s="18">
        <v>15000</v>
      </c>
      <c r="G488" s="65">
        <v>0.32669999999999999</v>
      </c>
      <c r="H488" s="18">
        <v>10100</v>
      </c>
      <c r="I488" s="18"/>
      <c r="J488" s="18">
        <v>526.16999999999996</v>
      </c>
      <c r="K488" s="18">
        <v>420.26</v>
      </c>
      <c r="L488" s="18">
        <v>357.5</v>
      </c>
      <c r="M488" s="18">
        <v>0</v>
      </c>
      <c r="N488" s="57"/>
      <c r="O488" s="57"/>
      <c r="P488" s="57"/>
      <c r="Q488" s="57"/>
    </row>
    <row r="489" spans="3:17">
      <c r="C489" t="s">
        <v>1058</v>
      </c>
      <c r="D489" s="74"/>
      <c r="E489" s="18" t="s">
        <v>1059</v>
      </c>
      <c r="F489" s="18">
        <v>3495</v>
      </c>
      <c r="G489" s="65">
        <v>0</v>
      </c>
      <c r="H489" s="18">
        <v>3495</v>
      </c>
      <c r="I489" s="18"/>
      <c r="J489" s="18">
        <v>172.6</v>
      </c>
      <c r="K489" s="18">
        <v>147.91999999999999</v>
      </c>
      <c r="L489" s="18">
        <v>133.30000000000001</v>
      </c>
      <c r="M489" s="18">
        <v>50</v>
      </c>
      <c r="N489" s="57"/>
      <c r="O489" s="57"/>
      <c r="P489" s="57"/>
      <c r="Q489" s="57"/>
    </row>
    <row r="490" spans="3:17">
      <c r="C490" t="s">
        <v>1072</v>
      </c>
      <c r="D490" s="74"/>
      <c r="E490" s="18" t="s">
        <v>1073</v>
      </c>
      <c r="F490" s="18">
        <v>10000</v>
      </c>
      <c r="G490" s="65">
        <v>0.495</v>
      </c>
      <c r="H490" s="18">
        <v>5050</v>
      </c>
      <c r="I490" s="18"/>
      <c r="J490" s="18">
        <v>462.78</v>
      </c>
      <c r="K490" s="18">
        <v>392.17</v>
      </c>
      <c r="L490" s="18">
        <v>350.33</v>
      </c>
      <c r="M490" s="18">
        <v>112</v>
      </c>
      <c r="N490" s="57"/>
      <c r="O490" s="57"/>
      <c r="P490" s="57"/>
      <c r="Q490" s="57"/>
    </row>
    <row r="491" spans="3:17">
      <c r="C491" t="s">
        <v>1401</v>
      </c>
      <c r="D491" s="74"/>
      <c r="E491" s="18" t="s">
        <v>1402</v>
      </c>
      <c r="F491" s="18">
        <v>15100</v>
      </c>
      <c r="G491" s="65">
        <v>0</v>
      </c>
      <c r="H491" s="18">
        <v>15100</v>
      </c>
      <c r="I491" s="18"/>
      <c r="J491" s="18">
        <v>529.67999999999995</v>
      </c>
      <c r="K491" s="18">
        <v>423.06</v>
      </c>
      <c r="L491" s="18">
        <v>359.88</v>
      </c>
      <c r="M491" s="18">
        <v>0</v>
      </c>
      <c r="N491" s="57"/>
      <c r="O491" s="57"/>
      <c r="P491" s="57"/>
      <c r="Q491" s="57"/>
    </row>
    <row r="492" spans="3:17">
      <c r="C492" t="s">
        <v>1403</v>
      </c>
      <c r="D492" s="74"/>
      <c r="E492" s="18" t="s">
        <v>1404</v>
      </c>
      <c r="F492" s="18">
        <v>8600</v>
      </c>
      <c r="G492" s="65">
        <v>0</v>
      </c>
      <c r="H492" s="18">
        <v>8600</v>
      </c>
      <c r="I492" s="18"/>
      <c r="J492" s="18">
        <v>301.67</v>
      </c>
      <c r="K492" s="18">
        <v>240.95</v>
      </c>
      <c r="L492" s="18">
        <v>204.96</v>
      </c>
      <c r="M492" s="18">
        <v>0</v>
      </c>
      <c r="N492" s="57"/>
      <c r="O492" s="57"/>
      <c r="P492" s="57"/>
      <c r="Q492" s="57"/>
    </row>
    <row r="493" spans="3:17">
      <c r="C493" t="s">
        <v>1407</v>
      </c>
      <c r="D493" s="74"/>
      <c r="E493" s="18" t="s">
        <v>1408</v>
      </c>
      <c r="F493" s="18">
        <v>120000</v>
      </c>
      <c r="G493" s="65">
        <v>0.24249999999999999</v>
      </c>
      <c r="H493" s="18">
        <v>90900</v>
      </c>
      <c r="I493" s="18"/>
      <c r="J493" s="18">
        <v>4457.3599999999997</v>
      </c>
      <c r="K493" s="18">
        <v>3610.07</v>
      </c>
      <c r="L493" s="18">
        <v>3107.96</v>
      </c>
      <c r="M493" s="18">
        <v>248</v>
      </c>
      <c r="N493" s="57"/>
      <c r="O493" s="57"/>
      <c r="P493" s="57"/>
      <c r="Q493" s="57"/>
    </row>
    <row r="494" spans="3:17">
      <c r="C494" s="27" t="s">
        <v>1124</v>
      </c>
      <c r="D494" s="74"/>
      <c r="E494" s="110" t="s">
        <v>1461</v>
      </c>
      <c r="F494" s="18">
        <v>24000</v>
      </c>
      <c r="G494" s="65">
        <v>4.0500000000000001E-2</v>
      </c>
      <c r="H494" s="18">
        <v>23028</v>
      </c>
      <c r="I494" s="18">
        <v>7500</v>
      </c>
      <c r="J494" s="18">
        <v>1600.96</v>
      </c>
      <c r="K494" s="18">
        <v>1378.54</v>
      </c>
      <c r="L494" s="18">
        <v>1246.74</v>
      </c>
      <c r="M494" s="18">
        <v>496</v>
      </c>
      <c r="N494" s="57"/>
      <c r="O494" s="57"/>
      <c r="P494" s="57"/>
      <c r="Q494" s="57"/>
    </row>
    <row r="495" spans="3:17">
      <c r="C495" s="27" t="s">
        <v>1126</v>
      </c>
      <c r="D495" s="74"/>
      <c r="E495" s="110" t="s">
        <v>1462</v>
      </c>
      <c r="F495" s="18">
        <v>54000</v>
      </c>
      <c r="G495" s="65">
        <v>4.0500000000000001E-2</v>
      </c>
      <c r="H495" s="18">
        <v>51813</v>
      </c>
      <c r="I495" s="18">
        <v>7500</v>
      </c>
      <c r="J495" s="18">
        <v>3273.3</v>
      </c>
      <c r="K495" s="18">
        <v>2839.06</v>
      </c>
      <c r="L495" s="18">
        <v>2581.73</v>
      </c>
      <c r="M495" s="18">
        <v>1116</v>
      </c>
      <c r="N495" s="57"/>
      <c r="O495" s="57"/>
      <c r="P495" s="57"/>
      <c r="Q495" s="57"/>
    </row>
    <row r="496" spans="3:17">
      <c r="C496" t="s">
        <v>1128</v>
      </c>
      <c r="D496" s="74"/>
      <c r="E496" s="18" t="s">
        <v>1129</v>
      </c>
      <c r="F496" s="18">
        <v>40000</v>
      </c>
      <c r="G496" s="65">
        <v>4.0500000000000001E-2</v>
      </c>
      <c r="H496" s="18">
        <v>38380</v>
      </c>
      <c r="I496" s="18"/>
      <c r="J496" s="18">
        <v>2231.12</v>
      </c>
      <c r="K496" s="18">
        <v>1948.69</v>
      </c>
      <c r="L496" s="18">
        <v>1781.32</v>
      </c>
      <c r="M496" s="18">
        <v>828</v>
      </c>
      <c r="N496" s="57"/>
      <c r="O496" s="57"/>
      <c r="P496" s="57"/>
      <c r="Q496" s="57"/>
    </row>
    <row r="497" spans="3:17">
      <c r="C497" t="s">
        <v>1130</v>
      </c>
      <c r="D497" s="74"/>
      <c r="E497" s="18" t="s">
        <v>1131</v>
      </c>
      <c r="F497" s="18">
        <v>15000</v>
      </c>
      <c r="G497" s="65">
        <v>4.0500000000000001E-2</v>
      </c>
      <c r="H497" s="18">
        <v>14393</v>
      </c>
      <c r="I497" s="18"/>
      <c r="J497" s="18">
        <v>836.17</v>
      </c>
      <c r="K497" s="18">
        <v>730.26</v>
      </c>
      <c r="L497" s="18">
        <v>667.5</v>
      </c>
      <c r="M497" s="18">
        <v>310</v>
      </c>
      <c r="N497" s="57"/>
      <c r="O497" s="57"/>
      <c r="P497" s="57"/>
      <c r="Q497" s="57"/>
    </row>
    <row r="498" spans="3:17">
      <c r="C498" t="s">
        <v>1132</v>
      </c>
      <c r="D498" s="74"/>
      <c r="E498" s="18" t="s">
        <v>1133</v>
      </c>
      <c r="F498" s="18">
        <v>15000</v>
      </c>
      <c r="G498" s="65">
        <v>4.0500000000000001E-2</v>
      </c>
      <c r="H498" s="18">
        <v>14393</v>
      </c>
      <c r="I498" s="18"/>
      <c r="J498" s="18">
        <v>836.17</v>
      </c>
      <c r="K498" s="18">
        <v>730.26</v>
      </c>
      <c r="L498" s="18">
        <v>667.5</v>
      </c>
      <c r="M498" s="18">
        <v>310</v>
      </c>
      <c r="N498" s="57"/>
      <c r="O498" s="57"/>
      <c r="P498" s="57"/>
      <c r="Q498" s="57"/>
    </row>
    <row r="499" spans="3:17">
      <c r="C499" t="s">
        <v>1134</v>
      </c>
      <c r="D499" s="74"/>
      <c r="E499" s="18" t="s">
        <v>1135</v>
      </c>
      <c r="F499" s="18">
        <v>11000</v>
      </c>
      <c r="G499" s="65">
        <v>4.0500000000000001E-2</v>
      </c>
      <c r="H499" s="18">
        <v>10555</v>
      </c>
      <c r="I499" s="18"/>
      <c r="J499" s="18">
        <v>612.86</v>
      </c>
      <c r="K499" s="18">
        <v>535.19000000000005</v>
      </c>
      <c r="L499" s="18">
        <v>489.16</v>
      </c>
      <c r="M499" s="18">
        <v>227</v>
      </c>
      <c r="N499" s="57"/>
      <c r="O499" s="57"/>
      <c r="P499" s="57"/>
      <c r="Q499" s="57"/>
    </row>
    <row r="500" spans="3:17">
      <c r="C500" t="s">
        <v>1136</v>
      </c>
      <c r="D500" s="74"/>
      <c r="E500" s="18" t="s">
        <v>1137</v>
      </c>
      <c r="F500" s="18">
        <v>1000</v>
      </c>
      <c r="G500" s="65">
        <v>0.04</v>
      </c>
      <c r="H500" s="18">
        <v>960</v>
      </c>
      <c r="I500" s="18"/>
      <c r="J500" s="18">
        <v>57.08</v>
      </c>
      <c r="K500" s="18">
        <v>50.02</v>
      </c>
      <c r="L500" s="18">
        <v>45.83</v>
      </c>
      <c r="M500" s="18">
        <v>22</v>
      </c>
      <c r="N500" s="57"/>
      <c r="O500" s="57"/>
      <c r="P500" s="57"/>
      <c r="Q500" s="57"/>
    </row>
    <row r="501" spans="3:17">
      <c r="C501" t="s">
        <v>1138</v>
      </c>
      <c r="D501" s="74"/>
      <c r="E501" s="18" t="s">
        <v>1139</v>
      </c>
      <c r="F501" s="18">
        <v>30000</v>
      </c>
      <c r="G501" s="65">
        <v>4.0500000000000001E-2</v>
      </c>
      <c r="H501" s="18">
        <v>28785</v>
      </c>
      <c r="I501" s="18"/>
      <c r="J501" s="18">
        <v>1880.34</v>
      </c>
      <c r="K501" s="18">
        <v>1668.52</v>
      </c>
      <c r="L501" s="18">
        <v>1542.99</v>
      </c>
      <c r="M501" s="18">
        <v>828</v>
      </c>
      <c r="N501" s="57"/>
      <c r="O501" s="57"/>
      <c r="P501" s="57"/>
      <c r="Q501" s="57"/>
    </row>
    <row r="502" spans="3:17">
      <c r="C502" t="s">
        <v>1140</v>
      </c>
      <c r="D502" s="74"/>
      <c r="E502" s="18" t="s">
        <v>1141</v>
      </c>
      <c r="F502" s="18">
        <v>8000</v>
      </c>
      <c r="G502" s="65">
        <v>4.0500000000000001E-2</v>
      </c>
      <c r="H502" s="18">
        <v>7676</v>
      </c>
      <c r="I502" s="18"/>
      <c r="J502" s="18">
        <v>445.62</v>
      </c>
      <c r="K502" s="18">
        <v>389.14</v>
      </c>
      <c r="L502" s="18">
        <v>355.66</v>
      </c>
      <c r="M502" s="18">
        <v>165</v>
      </c>
      <c r="N502" s="57"/>
      <c r="O502" s="57"/>
      <c r="P502" s="57"/>
      <c r="Q502" s="57"/>
    </row>
    <row r="503" spans="3:17">
      <c r="C503" t="s">
        <v>1142</v>
      </c>
      <c r="D503" s="74"/>
      <c r="E503" s="18" t="s">
        <v>1143</v>
      </c>
      <c r="F503" s="18">
        <v>2000</v>
      </c>
      <c r="G503" s="65">
        <v>0</v>
      </c>
      <c r="H503" s="18">
        <v>2000</v>
      </c>
      <c r="I503" s="18"/>
      <c r="J503" s="18">
        <v>111.16</v>
      </c>
      <c r="K503" s="18">
        <v>97.03</v>
      </c>
      <c r="L503" s="18">
        <v>88.67</v>
      </c>
      <c r="M503" s="18">
        <v>41</v>
      </c>
      <c r="N503" s="57"/>
      <c r="O503" s="57"/>
      <c r="P503" s="57"/>
      <c r="Q503" s="57"/>
    </row>
    <row r="504" spans="3:17">
      <c r="C504" t="s">
        <v>1144</v>
      </c>
      <c r="D504" s="74"/>
      <c r="E504" s="18" t="s">
        <v>1145</v>
      </c>
      <c r="F504" s="18">
        <v>2000</v>
      </c>
      <c r="G504" s="65">
        <v>4.0500000000000001E-2</v>
      </c>
      <c r="H504" s="18">
        <v>1919</v>
      </c>
      <c r="I504" s="18"/>
      <c r="J504" s="18">
        <v>111.16</v>
      </c>
      <c r="K504" s="18">
        <v>97.03</v>
      </c>
      <c r="L504" s="18">
        <v>88.67</v>
      </c>
      <c r="M504" s="18">
        <v>41</v>
      </c>
      <c r="N504" s="57"/>
      <c r="O504" s="57"/>
      <c r="P504" s="57"/>
      <c r="Q504" s="57"/>
    </row>
    <row r="505" spans="3:17">
      <c r="C505" t="s">
        <v>1146</v>
      </c>
      <c r="D505" s="74"/>
      <c r="E505" s="18" t="s">
        <v>1147</v>
      </c>
      <c r="F505" s="18">
        <v>4000</v>
      </c>
      <c r="G505" s="65">
        <v>4.0500000000000001E-2</v>
      </c>
      <c r="H505" s="18">
        <v>3838</v>
      </c>
      <c r="I505" s="18"/>
      <c r="J505" s="18">
        <v>224.31</v>
      </c>
      <c r="K505" s="18">
        <v>196.07</v>
      </c>
      <c r="L505" s="18">
        <v>179.33</v>
      </c>
      <c r="M505" s="18">
        <v>84</v>
      </c>
      <c r="N505" s="57"/>
      <c r="O505" s="57"/>
      <c r="P505" s="57"/>
      <c r="Q505" s="57"/>
    </row>
    <row r="506" spans="3:17">
      <c r="C506" t="s">
        <v>1148</v>
      </c>
      <c r="D506" s="74"/>
      <c r="E506" s="18" t="s">
        <v>1149</v>
      </c>
      <c r="F506" s="18">
        <v>4000</v>
      </c>
      <c r="G506" s="65">
        <v>4.0500000000000001E-2</v>
      </c>
      <c r="H506" s="18">
        <v>3838</v>
      </c>
      <c r="I506" s="18"/>
      <c r="J506" s="18">
        <v>224.31</v>
      </c>
      <c r="K506" s="18">
        <v>196.07</v>
      </c>
      <c r="L506" s="18">
        <v>179.33</v>
      </c>
      <c r="M506" s="18">
        <v>84</v>
      </c>
      <c r="N506" s="57"/>
      <c r="O506" s="57"/>
      <c r="P506" s="57"/>
      <c r="Q506" s="57"/>
    </row>
    <row r="507" spans="3:17">
      <c r="C507" t="s">
        <v>1150</v>
      </c>
      <c r="D507" s="74"/>
      <c r="E507" s="18" t="s">
        <v>1151</v>
      </c>
      <c r="F507" s="18">
        <v>11500</v>
      </c>
      <c r="G507" s="65">
        <v>4.0500000000000001E-2</v>
      </c>
      <c r="H507" s="18">
        <v>11034</v>
      </c>
      <c r="I507" s="18"/>
      <c r="J507" s="18">
        <v>642.4</v>
      </c>
      <c r="K507" s="18">
        <v>561.20000000000005</v>
      </c>
      <c r="L507" s="18">
        <v>513.08000000000004</v>
      </c>
      <c r="M507" s="18">
        <v>239</v>
      </c>
      <c r="N507" s="57"/>
      <c r="O507" s="57"/>
      <c r="P507" s="57"/>
      <c r="Q507" s="57"/>
    </row>
    <row r="508" spans="3:17">
      <c r="C508" t="s">
        <v>1152</v>
      </c>
      <c r="D508" s="74"/>
      <c r="E508" s="18" t="s">
        <v>1153</v>
      </c>
      <c r="F508" s="18">
        <v>30000</v>
      </c>
      <c r="G508" s="65">
        <v>0</v>
      </c>
      <c r="H508" s="18">
        <v>30000</v>
      </c>
      <c r="I508" s="18"/>
      <c r="J508" s="18">
        <v>1672.34</v>
      </c>
      <c r="K508" s="18">
        <v>1460.52</v>
      </c>
      <c r="L508" s="18">
        <v>1334.99</v>
      </c>
      <c r="M508" s="18">
        <v>620</v>
      </c>
      <c r="N508" s="57"/>
      <c r="O508" s="57"/>
      <c r="P508" s="57"/>
      <c r="Q508" s="57"/>
    </row>
    <row r="509" spans="3:17">
      <c r="C509" t="s">
        <v>1154</v>
      </c>
      <c r="D509" s="74"/>
      <c r="E509" s="18" t="s">
        <v>1155</v>
      </c>
      <c r="F509" s="18">
        <v>5000</v>
      </c>
      <c r="G509" s="65">
        <v>4.0399999999999998E-2</v>
      </c>
      <c r="H509" s="18">
        <v>4798</v>
      </c>
      <c r="I509" s="18"/>
      <c r="J509" s="18">
        <v>278.39</v>
      </c>
      <c r="K509" s="18">
        <v>243.09</v>
      </c>
      <c r="L509" s="18">
        <v>222.17</v>
      </c>
      <c r="M509" s="18">
        <v>103</v>
      </c>
      <c r="N509" s="57"/>
      <c r="O509" s="57"/>
      <c r="P509" s="57"/>
      <c r="Q509" s="57"/>
    </row>
    <row r="510" spans="3:17">
      <c r="C510" s="27" t="s">
        <v>1463</v>
      </c>
      <c r="D510" s="74"/>
      <c r="E510" s="110" t="s">
        <v>1464</v>
      </c>
      <c r="F510" s="18">
        <v>362250</v>
      </c>
      <c r="G510" s="65">
        <v>0.51049999999999995</v>
      </c>
      <c r="H510" s="18">
        <v>177316</v>
      </c>
      <c r="I510" s="18">
        <f>1650+560</f>
        <v>2210</v>
      </c>
      <c r="J510" s="18">
        <v>13494.04</v>
      </c>
      <c r="K510" s="18">
        <v>10920.67</v>
      </c>
      <c r="L510" s="18">
        <v>9395.68</v>
      </c>
      <c r="M510" s="18">
        <v>710</v>
      </c>
      <c r="N510" s="57">
        <v>1.2800000000000001E-2</v>
      </c>
      <c r="O510" s="57">
        <v>4.5400000000000003E-2</v>
      </c>
      <c r="P510" s="57">
        <v>1.23E-2</v>
      </c>
      <c r="Q510" s="57">
        <v>4.7699999999999999E-2</v>
      </c>
    </row>
    <row r="511" spans="3:17">
      <c r="C511" s="27" t="s">
        <v>1465</v>
      </c>
      <c r="D511" s="74"/>
      <c r="E511" s="110" t="s">
        <v>1466</v>
      </c>
      <c r="F511" s="18">
        <v>85000</v>
      </c>
      <c r="G511" s="65">
        <v>0.18010000000000001</v>
      </c>
      <c r="H511" s="18">
        <v>69690</v>
      </c>
      <c r="I511" s="18">
        <f>5610+5610</f>
        <v>11220</v>
      </c>
      <c r="J511" s="18">
        <v>3375.21</v>
      </c>
      <c r="K511" s="18">
        <v>2695.82</v>
      </c>
      <c r="L511" s="18">
        <v>2292.21</v>
      </c>
      <c r="M511" s="18">
        <v>0</v>
      </c>
      <c r="N511" s="57"/>
      <c r="O511" s="57"/>
      <c r="P511" s="57"/>
      <c r="Q511" s="57"/>
    </row>
    <row r="512" spans="3:17">
      <c r="C512" s="27" t="s">
        <v>1467</v>
      </c>
      <c r="D512" s="74"/>
      <c r="E512" s="110" t="s">
        <v>1468</v>
      </c>
      <c r="F512" s="18">
        <v>87980</v>
      </c>
      <c r="G512" s="65">
        <v>0.13919999999999999</v>
      </c>
      <c r="H512" s="18">
        <v>75735</v>
      </c>
      <c r="I512" s="18">
        <v>11220</v>
      </c>
      <c r="J512" s="18">
        <v>3616.14</v>
      </c>
      <c r="K512" s="18">
        <v>2915.71</v>
      </c>
      <c r="L512" s="18">
        <v>2500.63</v>
      </c>
      <c r="M512" s="18">
        <v>136</v>
      </c>
      <c r="N512" s="57"/>
      <c r="O512" s="57"/>
      <c r="P512" s="57"/>
      <c r="Q512" s="57"/>
    </row>
    <row r="513" spans="3:17">
      <c r="C513" t="s">
        <v>1469</v>
      </c>
      <c r="D513" s="74"/>
      <c r="E513" s="18" t="s">
        <v>1470</v>
      </c>
      <c r="F513" s="18">
        <v>13000</v>
      </c>
      <c r="G513" s="65">
        <v>8.7099999999999997E-2</v>
      </c>
      <c r="H513" s="18">
        <v>11868</v>
      </c>
      <c r="I513" s="18"/>
      <c r="J513" s="18">
        <v>524.24</v>
      </c>
      <c r="K513" s="18">
        <v>432.42</v>
      </c>
      <c r="L513" s="18">
        <v>378.03</v>
      </c>
      <c r="M513" s="18">
        <v>68</v>
      </c>
      <c r="N513" s="57"/>
      <c r="O513" s="57"/>
      <c r="P513" s="57"/>
      <c r="Q513" s="57"/>
    </row>
    <row r="514" spans="3:17">
      <c r="C514" t="s">
        <v>1471</v>
      </c>
      <c r="D514" s="74"/>
      <c r="E514" s="18" t="s">
        <v>1472</v>
      </c>
      <c r="F514" s="18">
        <v>11800</v>
      </c>
      <c r="G514" s="65">
        <v>0.32379999999999998</v>
      </c>
      <c r="H514" s="18">
        <v>7979</v>
      </c>
      <c r="I514" s="18"/>
      <c r="J514" s="18">
        <v>482.12</v>
      </c>
      <c r="K514" s="18">
        <v>398.8</v>
      </c>
      <c r="L514" s="18">
        <v>349.43</v>
      </c>
      <c r="M514" s="18">
        <v>68</v>
      </c>
      <c r="N514" s="57"/>
      <c r="O514" s="57"/>
      <c r="P514" s="57"/>
      <c r="Q514" s="57"/>
    </row>
    <row r="515" spans="3:17">
      <c r="C515" t="s">
        <v>1473</v>
      </c>
      <c r="D515" s="74"/>
      <c r="E515" s="18" t="s">
        <v>1474</v>
      </c>
      <c r="F515" s="18">
        <v>12000</v>
      </c>
      <c r="G515" s="65">
        <v>0.1583</v>
      </c>
      <c r="H515" s="18">
        <v>10100</v>
      </c>
      <c r="I515" s="18"/>
      <c r="J515" s="18">
        <v>489.14</v>
      </c>
      <c r="K515" s="18">
        <v>404.41</v>
      </c>
      <c r="L515" s="18">
        <v>354.2</v>
      </c>
      <c r="M515" s="18">
        <v>68</v>
      </c>
      <c r="N515" s="57"/>
      <c r="O515" s="57"/>
      <c r="P515" s="57"/>
      <c r="Q515" s="57"/>
    </row>
    <row r="516" spans="3:17">
      <c r="C516" t="s">
        <v>1475</v>
      </c>
      <c r="D516" s="74"/>
      <c r="E516" s="18" t="s">
        <v>1476</v>
      </c>
      <c r="F516" s="18">
        <v>6550</v>
      </c>
      <c r="G516" s="65">
        <v>0.2366</v>
      </c>
      <c r="H516" s="18">
        <v>5000</v>
      </c>
      <c r="I516" s="18"/>
      <c r="J516" s="18">
        <v>297.95999999999998</v>
      </c>
      <c r="K516" s="18">
        <v>251.71</v>
      </c>
      <c r="L516" s="18">
        <v>224.31</v>
      </c>
      <c r="M516" s="18">
        <v>68</v>
      </c>
      <c r="N516" s="57"/>
      <c r="O516" s="57"/>
      <c r="P516" s="57"/>
      <c r="Q516" s="57"/>
    </row>
    <row r="517" spans="3:17">
      <c r="C517" t="s">
        <v>1477</v>
      </c>
      <c r="D517" s="74"/>
      <c r="E517" s="18" t="s">
        <v>1478</v>
      </c>
      <c r="F517" s="18">
        <v>400</v>
      </c>
      <c r="G517" s="65">
        <v>0</v>
      </c>
      <c r="H517" s="18">
        <v>400</v>
      </c>
      <c r="I517" s="18"/>
      <c r="J517" s="18">
        <v>14.03</v>
      </c>
      <c r="K517" s="18">
        <v>11.21</v>
      </c>
      <c r="L517" s="18">
        <v>9.5299999999999994</v>
      </c>
      <c r="M517" s="18">
        <v>0</v>
      </c>
      <c r="N517" s="57"/>
      <c r="O517" s="57"/>
      <c r="P517" s="57"/>
      <c r="Q517" s="57"/>
    </row>
    <row r="518" spans="3:17">
      <c r="C518" t="s">
        <v>1479</v>
      </c>
      <c r="D518" s="74"/>
      <c r="E518" s="18" t="s">
        <v>1480</v>
      </c>
      <c r="F518" s="18">
        <v>9995</v>
      </c>
      <c r="G518" s="65">
        <v>0.1416</v>
      </c>
      <c r="H518" s="18">
        <v>8580</v>
      </c>
      <c r="I518" s="18"/>
      <c r="J518" s="18">
        <v>514.50483743014638</v>
      </c>
      <c r="K518" s="18">
        <v>443.93262529795948</v>
      </c>
      <c r="L518" s="18">
        <v>402.11093691003111</v>
      </c>
      <c r="M518" s="18">
        <v>163.9</v>
      </c>
      <c r="N518" s="57"/>
      <c r="O518" s="57"/>
      <c r="P518" s="57"/>
      <c r="Q518" s="57"/>
    </row>
    <row r="519" spans="3:17">
      <c r="C519" t="s">
        <v>1481</v>
      </c>
      <c r="D519" s="74"/>
      <c r="E519" s="18" t="s">
        <v>1482</v>
      </c>
      <c r="F519" s="18">
        <v>30000</v>
      </c>
      <c r="G519" s="65">
        <v>0.24249999999999999</v>
      </c>
      <c r="H519" s="18">
        <v>22725</v>
      </c>
      <c r="I519" s="18"/>
      <c r="J519" s="18">
        <v>1052.340682631755</v>
      </c>
      <c r="K519" s="18">
        <v>840.5181349613589</v>
      </c>
      <c r="L519" s="18">
        <v>714.99030588303492</v>
      </c>
      <c r="M519" s="18">
        <v>0</v>
      </c>
      <c r="N519" s="57"/>
      <c r="O519" s="57"/>
      <c r="P519" s="57"/>
      <c r="Q519" s="57"/>
    </row>
    <row r="520" spans="3:17">
      <c r="C520" t="s">
        <v>1483</v>
      </c>
      <c r="D520" s="74"/>
      <c r="E520" s="18" t="s">
        <v>1484</v>
      </c>
      <c r="F520" s="18">
        <v>9995</v>
      </c>
      <c r="G520" s="65">
        <v>0.1416</v>
      </c>
      <c r="H520" s="18">
        <v>8580</v>
      </c>
      <c r="I520" s="18"/>
      <c r="J520" s="18">
        <v>514.50483743014638</v>
      </c>
      <c r="K520" s="18">
        <v>443.93262529795948</v>
      </c>
      <c r="L520" s="18">
        <v>402.11093691003111</v>
      </c>
      <c r="M520" s="18">
        <v>163.9</v>
      </c>
      <c r="N520" s="57"/>
      <c r="O520" s="57"/>
      <c r="P520" s="57"/>
      <c r="Q520" s="57"/>
    </row>
    <row r="521" spans="3:17">
      <c r="C521" t="s">
        <v>1485</v>
      </c>
      <c r="D521" s="74"/>
      <c r="E521" s="18" t="s">
        <v>1486</v>
      </c>
      <c r="F521" s="18">
        <v>13900</v>
      </c>
      <c r="G521" s="65">
        <v>0.20799999999999999</v>
      </c>
      <c r="H521" s="18">
        <v>11009</v>
      </c>
      <c r="I521" s="18"/>
      <c r="J521" s="18">
        <v>589.88451628604651</v>
      </c>
      <c r="K521" s="18">
        <v>491.74006919876302</v>
      </c>
      <c r="L521" s="18">
        <v>433.57884172580623</v>
      </c>
      <c r="M521" s="18">
        <v>102.30000000000001</v>
      </c>
      <c r="N521" s="57"/>
      <c r="O521" s="57"/>
      <c r="P521" s="57"/>
      <c r="Q521" s="57"/>
    </row>
    <row r="522" spans="3:17">
      <c r="C522" t="s">
        <v>1487</v>
      </c>
      <c r="D522" s="74"/>
      <c r="E522" s="18" t="s">
        <v>1488</v>
      </c>
      <c r="F522" s="18">
        <v>0</v>
      </c>
      <c r="G522" s="65">
        <v>0</v>
      </c>
      <c r="H522" s="18">
        <v>0</v>
      </c>
      <c r="I522" s="18"/>
      <c r="J522" s="18">
        <v>0</v>
      </c>
      <c r="K522" s="18">
        <v>0</v>
      </c>
      <c r="L522" s="18">
        <v>0</v>
      </c>
      <c r="M522" s="18">
        <v>0</v>
      </c>
      <c r="N522" s="57"/>
      <c r="O522" s="57"/>
      <c r="P522" s="57"/>
      <c r="Q522" s="57"/>
    </row>
    <row r="523" spans="3:17">
      <c r="C523" t="s">
        <v>1469</v>
      </c>
      <c r="D523" s="74"/>
      <c r="E523" s="18" t="s">
        <v>1489</v>
      </c>
      <c r="F523" s="18">
        <v>13000</v>
      </c>
      <c r="G523" s="65">
        <v>8.7099999999999997E-2</v>
      </c>
      <c r="H523" s="18">
        <v>11868</v>
      </c>
      <c r="I523" s="18"/>
      <c r="J523" s="18">
        <v>524.21429580709389</v>
      </c>
      <c r="K523" s="18">
        <v>432.4245251499222</v>
      </c>
      <c r="L523" s="18">
        <v>378.02913254931514</v>
      </c>
      <c r="M523" s="18">
        <v>68.2</v>
      </c>
      <c r="N523" s="57"/>
      <c r="O523" s="57"/>
      <c r="P523" s="57"/>
      <c r="Q523" s="57"/>
    </row>
    <row r="524" spans="3:17">
      <c r="C524" t="s">
        <v>1490</v>
      </c>
      <c r="D524" s="74"/>
      <c r="E524" s="18" t="s">
        <v>1491</v>
      </c>
      <c r="F524" s="18">
        <v>19995</v>
      </c>
      <c r="G524" s="65">
        <v>0.14149999999999999</v>
      </c>
      <c r="H524" s="18">
        <v>17165</v>
      </c>
      <c r="I524" s="18"/>
      <c r="J524" s="18">
        <v>1029.1850649740647</v>
      </c>
      <c r="K524" s="18">
        <v>888.0053369517459</v>
      </c>
      <c r="L524" s="18">
        <v>804.34103887104277</v>
      </c>
      <c r="M524" s="18">
        <v>327.8</v>
      </c>
      <c r="N524" s="57"/>
      <c r="O524" s="57"/>
      <c r="P524" s="57"/>
      <c r="Q524" s="57"/>
    </row>
    <row r="525" spans="3:17">
      <c r="C525" t="s">
        <v>1492</v>
      </c>
      <c r="D525" s="74"/>
      <c r="E525" s="18" t="s">
        <v>1493</v>
      </c>
      <c r="F525" s="18">
        <v>13995</v>
      </c>
      <c r="G525" s="65">
        <v>0.2787</v>
      </c>
      <c r="H525" s="18">
        <v>10095</v>
      </c>
      <c r="I525" s="18"/>
      <c r="J525" s="18">
        <v>654.81692844771374</v>
      </c>
      <c r="K525" s="18">
        <v>556.00170995947394</v>
      </c>
      <c r="L525" s="18">
        <v>497.44297769443585</v>
      </c>
      <c r="M525" s="18">
        <v>163.9</v>
      </c>
      <c r="N525" s="57"/>
      <c r="O525" s="57"/>
      <c r="P525" s="57"/>
      <c r="Q525" s="57"/>
    </row>
    <row r="526" spans="3:17">
      <c r="C526" t="s">
        <v>1494</v>
      </c>
      <c r="D526" s="74"/>
      <c r="E526" s="18" t="s">
        <v>1495</v>
      </c>
      <c r="F526" s="18">
        <v>3499</v>
      </c>
      <c r="G526" s="65">
        <v>0.2787</v>
      </c>
      <c r="H526" s="18">
        <v>2524</v>
      </c>
      <c r="I526" s="18"/>
      <c r="J526" s="18">
        <v>122.73800161761703</v>
      </c>
      <c r="K526" s="18">
        <v>98.032431807659833</v>
      </c>
      <c r="L526" s="18">
        <v>83.391702676157976</v>
      </c>
      <c r="M526" s="18">
        <v>0</v>
      </c>
      <c r="N526" s="57"/>
      <c r="O526" s="57"/>
      <c r="P526" s="57"/>
      <c r="Q526" s="57"/>
    </row>
    <row r="527" spans="3:17">
      <c r="C527" t="s">
        <v>1496</v>
      </c>
      <c r="D527" s="74"/>
      <c r="E527" s="18" t="s">
        <v>1497</v>
      </c>
      <c r="F527" s="18">
        <v>7500</v>
      </c>
      <c r="G527" s="65">
        <v>0.27279999999999999</v>
      </c>
      <c r="H527" s="18">
        <v>5454</v>
      </c>
      <c r="I527" s="18"/>
      <c r="J527" s="18">
        <v>263.08517065793876</v>
      </c>
      <c r="K527" s="18">
        <v>210.12953374033972</v>
      </c>
      <c r="L527" s="18">
        <v>178.74757647075873</v>
      </c>
      <c r="M527" s="18">
        <v>0</v>
      </c>
      <c r="N527" s="57"/>
      <c r="O527" s="57"/>
      <c r="P527" s="57"/>
      <c r="Q527" s="57"/>
    </row>
    <row r="528" spans="3:17">
      <c r="C528" t="s">
        <v>1498</v>
      </c>
      <c r="D528" s="74"/>
      <c r="E528" s="18" t="s">
        <v>1499</v>
      </c>
      <c r="F528" s="18">
        <v>7500</v>
      </c>
      <c r="G528" s="65">
        <v>0.27279999999999999</v>
      </c>
      <c r="H528" s="18">
        <v>5454</v>
      </c>
      <c r="I528" s="18"/>
      <c r="J528" s="18">
        <v>263.08517065793876</v>
      </c>
      <c r="K528" s="18">
        <v>210.12953374033972</v>
      </c>
      <c r="L528" s="18">
        <v>178.74757647075873</v>
      </c>
      <c r="M528" s="18">
        <v>0</v>
      </c>
      <c r="N528" s="57"/>
      <c r="O528" s="57"/>
      <c r="P528" s="57"/>
      <c r="Q528" s="57"/>
    </row>
    <row r="529" spans="3:17">
      <c r="C529" t="s">
        <v>1496</v>
      </c>
      <c r="D529" s="74"/>
      <c r="E529" s="18" t="s">
        <v>1500</v>
      </c>
      <c r="F529" s="18">
        <v>7500</v>
      </c>
      <c r="G529" s="65">
        <v>0.27279999999999999</v>
      </c>
      <c r="H529" s="18">
        <v>5454</v>
      </c>
      <c r="I529" s="18"/>
      <c r="J529" s="18">
        <v>263.08517065793876</v>
      </c>
      <c r="K529" s="18">
        <v>210.12953374033972</v>
      </c>
      <c r="L529" s="18">
        <v>178.74757647075873</v>
      </c>
      <c r="M529" s="18">
        <v>0</v>
      </c>
      <c r="N529" s="57"/>
      <c r="O529" s="57"/>
      <c r="P529" s="57"/>
      <c r="Q529" s="57"/>
    </row>
    <row r="530" spans="3:17">
      <c r="C530" t="s">
        <v>1501</v>
      </c>
      <c r="D530" s="74"/>
      <c r="E530" s="18" t="s">
        <v>1502</v>
      </c>
      <c r="F530" s="18">
        <v>7500</v>
      </c>
      <c r="G530" s="65">
        <v>0.27279999999999999</v>
      </c>
      <c r="H530" s="18">
        <v>5454</v>
      </c>
      <c r="I530" s="18"/>
      <c r="J530" s="18">
        <v>263.08517065793876</v>
      </c>
      <c r="K530" s="18">
        <v>210.12953374033972</v>
      </c>
      <c r="L530" s="18">
        <v>178.74757647075873</v>
      </c>
      <c r="M530" s="18">
        <v>0</v>
      </c>
      <c r="N530" s="57"/>
      <c r="O530" s="57"/>
      <c r="P530" s="57"/>
      <c r="Q530" s="57"/>
    </row>
    <row r="531" spans="3:17">
      <c r="C531" t="s">
        <v>1503</v>
      </c>
      <c r="D531" s="74"/>
      <c r="E531" s="18" t="s">
        <v>1504</v>
      </c>
      <c r="F531" s="18">
        <v>7500</v>
      </c>
      <c r="G531" s="65">
        <v>0.32669999999999999</v>
      </c>
      <c r="H531" s="18">
        <v>5050</v>
      </c>
      <c r="I531" s="18"/>
      <c r="J531" s="18">
        <v>263.08517065793876</v>
      </c>
      <c r="K531" s="18">
        <v>210.12953374033972</v>
      </c>
      <c r="L531" s="18">
        <v>178.74757647075873</v>
      </c>
      <c r="M531" s="18">
        <v>0</v>
      </c>
      <c r="N531" s="57"/>
      <c r="O531" s="57"/>
      <c r="P531" s="57"/>
      <c r="Q531" s="57"/>
    </row>
    <row r="532" spans="3:17">
      <c r="C532" t="s">
        <v>1501</v>
      </c>
      <c r="D532" s="74"/>
      <c r="E532" s="18" t="s">
        <v>1505</v>
      </c>
      <c r="F532" s="18">
        <v>7500</v>
      </c>
      <c r="G532" s="65">
        <v>0.27279999999999999</v>
      </c>
      <c r="H532" s="18">
        <v>5454</v>
      </c>
      <c r="I532" s="18"/>
      <c r="J532" s="18">
        <v>263.08517065793876</v>
      </c>
      <c r="K532" s="18">
        <v>210.12953374033972</v>
      </c>
      <c r="L532" s="18">
        <v>178.74757647075873</v>
      </c>
      <c r="M532" s="18">
        <v>0</v>
      </c>
      <c r="N532" s="57"/>
      <c r="O532" s="57"/>
      <c r="P532" s="57"/>
      <c r="Q532" s="57"/>
    </row>
    <row r="533" spans="3:17">
      <c r="C533" t="s">
        <v>1503</v>
      </c>
      <c r="D533" s="74"/>
      <c r="E533" s="18" t="s">
        <v>1506</v>
      </c>
      <c r="F533" s="18">
        <v>7500</v>
      </c>
      <c r="G533" s="65">
        <v>0.32669999999999999</v>
      </c>
      <c r="H533" s="18">
        <v>5050</v>
      </c>
      <c r="I533" s="18"/>
      <c r="J533" s="18">
        <v>263.08517065793876</v>
      </c>
      <c r="K533" s="18">
        <v>210.12953374033972</v>
      </c>
      <c r="L533" s="18">
        <v>178.74757647075873</v>
      </c>
      <c r="M533" s="18">
        <v>0</v>
      </c>
      <c r="N533" s="57"/>
      <c r="O533" s="57"/>
      <c r="P533" s="57"/>
      <c r="Q533" s="57"/>
    </row>
    <row r="534" spans="3:17">
      <c r="C534" t="s">
        <v>1507</v>
      </c>
      <c r="D534" s="74"/>
      <c r="E534" s="18" t="s">
        <v>1508</v>
      </c>
      <c r="F534" s="18">
        <v>15000</v>
      </c>
      <c r="G534" s="65">
        <v>0.34010000000000001</v>
      </c>
      <c r="H534" s="18">
        <v>9898</v>
      </c>
      <c r="I534" s="18"/>
      <c r="J534" s="18">
        <v>526.17034131587752</v>
      </c>
      <c r="K534" s="18">
        <v>420.25906748067945</v>
      </c>
      <c r="L534" s="18">
        <v>357.49515294151746</v>
      </c>
      <c r="M534" s="18">
        <v>0</v>
      </c>
      <c r="N534" s="57"/>
      <c r="O534" s="57"/>
      <c r="P534" s="57"/>
      <c r="Q534" s="57"/>
    </row>
    <row r="535" spans="3:17">
      <c r="C535" t="s">
        <v>1509</v>
      </c>
      <c r="D535" s="74"/>
      <c r="E535" s="18" t="s">
        <v>1510</v>
      </c>
      <c r="F535" s="18">
        <v>15000</v>
      </c>
      <c r="G535" s="65">
        <v>0.34010000000000001</v>
      </c>
      <c r="H535" s="18">
        <v>9898</v>
      </c>
      <c r="I535" s="18"/>
      <c r="J535" s="18">
        <v>526.17034131587752</v>
      </c>
      <c r="K535" s="18">
        <v>420.25906748067945</v>
      </c>
      <c r="L535" s="18">
        <v>357.49515294151746</v>
      </c>
      <c r="M535" s="18">
        <v>0</v>
      </c>
      <c r="N535" s="57"/>
      <c r="O535" s="57"/>
      <c r="P535" s="57"/>
      <c r="Q535" s="57"/>
    </row>
    <row r="536" spans="3:17">
      <c r="C536" t="s">
        <v>1511</v>
      </c>
      <c r="D536" s="74"/>
      <c r="E536" s="18" t="s">
        <v>1512</v>
      </c>
      <c r="F536" s="18">
        <v>995</v>
      </c>
      <c r="G536" s="65">
        <v>0</v>
      </c>
      <c r="H536" s="18">
        <v>995</v>
      </c>
      <c r="I536" s="18"/>
      <c r="J536" s="18">
        <v>34.902632640619871</v>
      </c>
      <c r="K536" s="18">
        <v>27.877184809551743</v>
      </c>
      <c r="L536" s="18">
        <v>23.713845145120658</v>
      </c>
      <c r="M536" s="18">
        <v>0</v>
      </c>
      <c r="N536" s="57"/>
      <c r="O536" s="57"/>
      <c r="P536" s="57"/>
      <c r="Q536" s="57"/>
    </row>
    <row r="537" spans="3:17">
      <c r="C537" t="s">
        <v>1058</v>
      </c>
      <c r="D537" s="74"/>
      <c r="E537" s="18" t="s">
        <v>1059</v>
      </c>
      <c r="F537" s="18">
        <v>3495</v>
      </c>
      <c r="G537" s="65">
        <v>0</v>
      </c>
      <c r="H537" s="18">
        <v>3495</v>
      </c>
      <c r="I537" s="18"/>
      <c r="J537" s="18">
        <v>177.59768952659945</v>
      </c>
      <c r="K537" s="18">
        <v>152.92036272299833</v>
      </c>
      <c r="L537" s="18">
        <v>138.29637063537356</v>
      </c>
      <c r="M537" s="18">
        <v>55.000000000000007</v>
      </c>
      <c r="N537" s="57"/>
      <c r="O537" s="57"/>
      <c r="P537" s="57"/>
      <c r="Q537" s="57"/>
    </row>
    <row r="538" spans="3:17">
      <c r="C538" t="s">
        <v>1513</v>
      </c>
      <c r="D538" s="74"/>
      <c r="E538" s="18" t="s">
        <v>1514</v>
      </c>
      <c r="F538" s="18">
        <v>995</v>
      </c>
      <c r="G538" s="65">
        <v>9.1499999999999998E-2</v>
      </c>
      <c r="H538" s="18">
        <v>904</v>
      </c>
      <c r="I538" s="18"/>
      <c r="J538" s="18">
        <v>34.902632640619871</v>
      </c>
      <c r="K538" s="18">
        <v>27.877184809551743</v>
      </c>
      <c r="L538" s="18">
        <v>23.713845145120658</v>
      </c>
      <c r="M538" s="18">
        <v>0</v>
      </c>
      <c r="N538" s="57"/>
      <c r="O538" s="57"/>
      <c r="P538" s="57"/>
      <c r="Q538" s="57"/>
    </row>
    <row r="539" spans="3:17">
      <c r="C539" t="s">
        <v>1515</v>
      </c>
      <c r="D539" s="74"/>
      <c r="E539" s="18" t="s">
        <v>1516</v>
      </c>
      <c r="F539" s="18">
        <v>14900</v>
      </c>
      <c r="G539" s="65">
        <v>0.19339999999999999</v>
      </c>
      <c r="H539" s="18">
        <v>12019</v>
      </c>
      <c r="I539" s="18"/>
      <c r="J539" s="18">
        <v>659.06253904043831</v>
      </c>
      <c r="K539" s="18">
        <v>553.85734036414158</v>
      </c>
      <c r="L539" s="18">
        <v>491.51185192190735</v>
      </c>
      <c r="M539" s="18">
        <v>136.4</v>
      </c>
      <c r="N539" s="57"/>
      <c r="O539" s="57"/>
      <c r="P539" s="57"/>
      <c r="Q539" s="57"/>
    </row>
    <row r="540" spans="3:17">
      <c r="C540" t="s">
        <v>1517</v>
      </c>
      <c r="D540" s="74"/>
      <c r="E540" s="18" t="s">
        <v>1518</v>
      </c>
      <c r="F540" s="18">
        <v>999</v>
      </c>
      <c r="G540" s="65">
        <v>0</v>
      </c>
      <c r="H540" s="18">
        <v>999</v>
      </c>
      <c r="I540" s="18"/>
      <c r="J540" s="18">
        <v>35.042944731637441</v>
      </c>
      <c r="K540" s="18">
        <v>27.98925389421326</v>
      </c>
      <c r="L540" s="18">
        <v>23.809177185905064</v>
      </c>
      <c r="M540" s="18">
        <v>0</v>
      </c>
      <c r="N540" s="57"/>
      <c r="O540" s="57"/>
      <c r="P540" s="57"/>
      <c r="Q540" s="57"/>
    </row>
    <row r="541" spans="3:17">
      <c r="C541" t="s">
        <v>1471</v>
      </c>
      <c r="D541" s="74"/>
      <c r="E541" s="18" t="s">
        <v>1519</v>
      </c>
      <c r="F541" s="18">
        <v>11800</v>
      </c>
      <c r="G541" s="65">
        <v>0.32379999999999998</v>
      </c>
      <c r="H541" s="18">
        <v>7979</v>
      </c>
      <c r="I541" s="18"/>
      <c r="J541" s="18">
        <v>482.12066850182367</v>
      </c>
      <c r="K541" s="18">
        <v>398.80379975146786</v>
      </c>
      <c r="L541" s="18">
        <v>349.42952031399369</v>
      </c>
      <c r="M541" s="18">
        <v>68.2</v>
      </c>
      <c r="N541" s="57"/>
      <c r="O541" s="57"/>
      <c r="P541" s="57"/>
      <c r="Q541" s="57"/>
    </row>
    <row r="542" spans="3:17">
      <c r="C542" t="s">
        <v>1520</v>
      </c>
      <c r="D542" s="74"/>
      <c r="E542" s="18" t="s">
        <v>1521</v>
      </c>
      <c r="F542" s="18">
        <v>5700</v>
      </c>
      <c r="G542" s="65">
        <v>0.27350000000000002</v>
      </c>
      <c r="H542" s="18">
        <v>4141</v>
      </c>
      <c r="I542" s="18"/>
      <c r="J542" s="18">
        <v>199.94472970003349</v>
      </c>
      <c r="K542" s="18">
        <v>159.69844564265821</v>
      </c>
      <c r="L542" s="18">
        <v>135.84815811777665</v>
      </c>
      <c r="M542" s="18">
        <v>0</v>
      </c>
      <c r="N542" s="57"/>
      <c r="O542" s="57"/>
      <c r="P542" s="57"/>
      <c r="Q542" s="57"/>
    </row>
    <row r="543" spans="3:17">
      <c r="C543" t="s">
        <v>1473</v>
      </c>
      <c r="D543" s="74"/>
      <c r="E543" s="18" t="s">
        <v>1522</v>
      </c>
      <c r="F543" s="18">
        <v>12000</v>
      </c>
      <c r="G543" s="65">
        <v>0.1583</v>
      </c>
      <c r="H543" s="18">
        <v>10100</v>
      </c>
      <c r="I543" s="18"/>
      <c r="J543" s="18">
        <v>489.13627305270205</v>
      </c>
      <c r="K543" s="18">
        <v>404.40725398454356</v>
      </c>
      <c r="L543" s="18">
        <v>354.19612235321392</v>
      </c>
      <c r="M543" s="18">
        <v>68.2</v>
      </c>
      <c r="N543" s="57"/>
      <c r="O543" s="57"/>
      <c r="P543" s="57"/>
      <c r="Q543" s="57"/>
    </row>
    <row r="544" spans="3:17">
      <c r="C544" t="s">
        <v>1523</v>
      </c>
      <c r="D544" s="74"/>
      <c r="E544" s="18" t="s">
        <v>1524</v>
      </c>
      <c r="F544" s="18">
        <v>495</v>
      </c>
      <c r="G544" s="65">
        <v>0</v>
      </c>
      <c r="H544" s="18">
        <v>495</v>
      </c>
      <c r="I544" s="18"/>
      <c r="J544" s="18">
        <v>17.363621263423955</v>
      </c>
      <c r="K544" s="18">
        <v>13.868549226862424</v>
      </c>
      <c r="L544" s="18">
        <v>11.797340047070078</v>
      </c>
      <c r="M544" s="18">
        <v>0</v>
      </c>
      <c r="N544" s="57"/>
      <c r="O544" s="57"/>
      <c r="P544" s="57"/>
      <c r="Q544" s="57"/>
    </row>
    <row r="545" spans="3:17">
      <c r="C545" t="s">
        <v>1525</v>
      </c>
      <c r="D545" s="74"/>
      <c r="E545" s="18" t="s">
        <v>1526</v>
      </c>
      <c r="F545" s="18">
        <v>2000</v>
      </c>
      <c r="G545" s="65">
        <v>0</v>
      </c>
      <c r="H545" s="18">
        <v>2000</v>
      </c>
      <c r="I545" s="18"/>
      <c r="J545" s="18">
        <v>70.156045508783663</v>
      </c>
      <c r="K545" s="18">
        <v>56.034542330757269</v>
      </c>
      <c r="L545" s="18">
        <v>47.666020392202334</v>
      </c>
      <c r="M545" s="18">
        <v>0</v>
      </c>
      <c r="N545" s="57"/>
      <c r="O545" s="57"/>
      <c r="P545" s="57"/>
      <c r="Q545" s="57"/>
    </row>
    <row r="546" spans="3:17">
      <c r="C546" t="s">
        <v>1527</v>
      </c>
      <c r="D546" s="74"/>
      <c r="E546" s="18" t="s">
        <v>1528</v>
      </c>
      <c r="F546" s="18">
        <v>600</v>
      </c>
      <c r="G546" s="65">
        <v>0</v>
      </c>
      <c r="H546" s="18">
        <v>600</v>
      </c>
      <c r="I546" s="18"/>
      <c r="J546" s="18">
        <v>21.046813652635098</v>
      </c>
      <c r="K546" s="18">
        <v>16.810362699227181</v>
      </c>
      <c r="L546" s="18">
        <v>14.299806117660699</v>
      </c>
      <c r="M546" s="18">
        <v>0</v>
      </c>
      <c r="N546" s="57"/>
      <c r="O546" s="57"/>
      <c r="P546" s="57"/>
      <c r="Q546" s="57"/>
    </row>
    <row r="547" spans="3:17">
      <c r="C547" t="s">
        <v>1475</v>
      </c>
      <c r="D547" s="74"/>
      <c r="E547" s="18" t="s">
        <v>1529</v>
      </c>
      <c r="F547" s="18">
        <v>6550</v>
      </c>
      <c r="G547" s="65">
        <v>0.2366</v>
      </c>
      <c r="H547" s="18">
        <v>5000</v>
      </c>
      <c r="I547" s="18"/>
      <c r="J547" s="18">
        <v>297.96104904126651</v>
      </c>
      <c r="K547" s="18">
        <v>251.71312613323005</v>
      </c>
      <c r="L547" s="18">
        <v>224.30621678446266</v>
      </c>
      <c r="M547" s="18">
        <v>68.2</v>
      </c>
      <c r="N547" s="57"/>
      <c r="O547" s="57"/>
      <c r="P547" s="57"/>
      <c r="Q547" s="57"/>
    </row>
    <row r="548" spans="3:17">
      <c r="C548" t="s">
        <v>1530</v>
      </c>
      <c r="D548" s="74"/>
      <c r="E548" s="18" t="s">
        <v>1531</v>
      </c>
      <c r="F548" s="18">
        <v>500</v>
      </c>
      <c r="G548" s="65">
        <v>0</v>
      </c>
      <c r="H548" s="18">
        <v>500</v>
      </c>
      <c r="I548" s="18"/>
      <c r="J548" s="18">
        <v>17.539011377195916</v>
      </c>
      <c r="K548" s="18">
        <v>14.008635582689317</v>
      </c>
      <c r="L548" s="18">
        <v>11.916505098050584</v>
      </c>
      <c r="M548" s="18">
        <v>0</v>
      </c>
      <c r="N548" s="57"/>
      <c r="O548" s="57"/>
      <c r="P548" s="57"/>
      <c r="Q548" s="57"/>
    </row>
    <row r="549" spans="3:17">
      <c r="C549" t="s">
        <v>1532</v>
      </c>
      <c r="D549" s="74"/>
      <c r="E549" s="18" t="s">
        <v>1533</v>
      </c>
      <c r="F549" s="18">
        <v>0</v>
      </c>
      <c r="G549" s="65">
        <v>0</v>
      </c>
      <c r="H549" s="18">
        <v>0</v>
      </c>
      <c r="I549" s="18"/>
      <c r="J549" s="18">
        <v>0</v>
      </c>
      <c r="K549" s="18">
        <v>0</v>
      </c>
      <c r="L549" s="18">
        <v>0</v>
      </c>
      <c r="M549" s="18">
        <v>0</v>
      </c>
      <c r="N549" s="57"/>
      <c r="O549" s="57"/>
      <c r="P549" s="57"/>
      <c r="Q549" s="57"/>
    </row>
    <row r="550" spans="3:17">
      <c r="C550" t="s">
        <v>1534</v>
      </c>
      <c r="D550" s="74"/>
      <c r="E550" s="18" t="s">
        <v>1535</v>
      </c>
      <c r="F550" s="18">
        <v>15000</v>
      </c>
      <c r="G550" s="65">
        <v>0.29299999999999998</v>
      </c>
      <c r="H550" s="18">
        <v>10605</v>
      </c>
      <c r="I550" s="18"/>
      <c r="J550" s="18">
        <v>526.17034131587752</v>
      </c>
      <c r="K550" s="18">
        <v>420.25906748067945</v>
      </c>
      <c r="L550" s="18">
        <v>357.49515294151746</v>
      </c>
      <c r="M550" s="18">
        <v>0</v>
      </c>
      <c r="N550" s="57"/>
      <c r="O550" s="57"/>
      <c r="P550" s="57"/>
      <c r="Q550" s="57"/>
    </row>
    <row r="551" spans="3:17">
      <c r="C551" t="s">
        <v>1536</v>
      </c>
      <c r="D551" s="74"/>
      <c r="E551" s="18" t="s">
        <v>1537</v>
      </c>
      <c r="F551" s="18">
        <v>399</v>
      </c>
      <c r="G551" s="65">
        <v>0.24310000000000001</v>
      </c>
      <c r="H551" s="18">
        <v>302</v>
      </c>
      <c r="I551" s="18"/>
      <c r="J551" s="18">
        <v>13.996131079002343</v>
      </c>
      <c r="K551" s="18">
        <v>11.178891194986074</v>
      </c>
      <c r="L551" s="18">
        <v>9.5093710682443664</v>
      </c>
      <c r="M551" s="18">
        <v>0</v>
      </c>
      <c r="N551" s="57"/>
      <c r="O551" s="57"/>
      <c r="P551" s="57"/>
      <c r="Q551" s="57"/>
    </row>
    <row r="552" spans="3:17">
      <c r="C552" t="s">
        <v>1072</v>
      </c>
      <c r="D552" s="74"/>
      <c r="E552" s="18" t="s">
        <v>1073</v>
      </c>
      <c r="F552" s="18">
        <v>10000</v>
      </c>
      <c r="G552" s="65">
        <v>0.495</v>
      </c>
      <c r="H552" s="18">
        <v>5050</v>
      </c>
      <c r="I552" s="18"/>
      <c r="J552" s="18">
        <v>473.98022754391832</v>
      </c>
      <c r="K552" s="18">
        <v>403.37271165378638</v>
      </c>
      <c r="L552" s="18">
        <v>361.53010196101167</v>
      </c>
      <c r="M552" s="18">
        <v>123.20000000000002</v>
      </c>
      <c r="N552" s="57"/>
      <c r="O552" s="57"/>
      <c r="P552" s="57"/>
      <c r="Q552" s="57"/>
    </row>
    <row r="553" spans="3:17">
      <c r="C553" t="s">
        <v>1538</v>
      </c>
      <c r="D553" s="74"/>
      <c r="E553" s="18" t="s">
        <v>1539</v>
      </c>
      <c r="F553" s="18">
        <v>3199</v>
      </c>
      <c r="G553" s="65">
        <v>0.27410000000000001</v>
      </c>
      <c r="H553" s="18">
        <v>2322</v>
      </c>
      <c r="I553" s="18"/>
      <c r="J553" s="18">
        <v>112.21459479129948</v>
      </c>
      <c r="K553" s="18">
        <v>89.627250458046248</v>
      </c>
      <c r="L553" s="18">
        <v>76.241799617327629</v>
      </c>
      <c r="M553" s="18">
        <v>0</v>
      </c>
      <c r="N553" s="57"/>
      <c r="O553" s="57"/>
      <c r="P553" s="57"/>
      <c r="Q553" s="57"/>
    </row>
    <row r="554" spans="3:17">
      <c r="C554" t="s">
        <v>1401</v>
      </c>
      <c r="D554" s="74"/>
      <c r="E554" s="18" t="s">
        <v>1540</v>
      </c>
      <c r="F554" s="18">
        <v>3000</v>
      </c>
      <c r="G554" s="65">
        <v>0</v>
      </c>
      <c r="H554" s="18">
        <v>3000</v>
      </c>
      <c r="I554" s="18"/>
      <c r="J554" s="18">
        <v>105.23406826317552</v>
      </c>
      <c r="K554" s="18">
        <v>84.051813496135892</v>
      </c>
      <c r="L554" s="18">
        <v>71.499030588303484</v>
      </c>
      <c r="M554" s="18">
        <v>0</v>
      </c>
      <c r="N554" s="57"/>
      <c r="O554" s="57"/>
      <c r="P554" s="57"/>
      <c r="Q554" s="57"/>
    </row>
    <row r="555" spans="3:17">
      <c r="C555" t="s">
        <v>1541</v>
      </c>
      <c r="D555" s="74"/>
      <c r="E555" s="18" t="s">
        <v>1542</v>
      </c>
      <c r="F555" s="18">
        <v>3000</v>
      </c>
      <c r="G555" s="65">
        <v>0</v>
      </c>
      <c r="H555" s="18">
        <v>3000</v>
      </c>
      <c r="I555" s="18"/>
      <c r="J555" s="18">
        <v>105.23406826317552</v>
      </c>
      <c r="K555" s="18">
        <v>84.051813496135892</v>
      </c>
      <c r="L555" s="18">
        <v>71.499030588303484</v>
      </c>
      <c r="M555" s="18">
        <v>0</v>
      </c>
      <c r="N555" s="57"/>
      <c r="O555" s="57"/>
      <c r="P555" s="57"/>
      <c r="Q555" s="57"/>
    </row>
    <row r="556" spans="3:17">
      <c r="C556" t="s">
        <v>1543</v>
      </c>
      <c r="D556" s="74"/>
      <c r="E556" s="18" t="s">
        <v>1544</v>
      </c>
      <c r="F556" s="18">
        <v>20000</v>
      </c>
      <c r="G556" s="65">
        <v>0</v>
      </c>
      <c r="H556" s="18">
        <v>20000</v>
      </c>
      <c r="I556" s="18"/>
      <c r="J556" s="18">
        <v>837.96045508783664</v>
      </c>
      <c r="K556" s="18">
        <v>696.74542330757265</v>
      </c>
      <c r="L556" s="18">
        <v>613.06020392202333</v>
      </c>
      <c r="M556" s="18">
        <v>136.4</v>
      </c>
      <c r="N556" s="57"/>
      <c r="O556" s="57"/>
      <c r="P556" s="57"/>
      <c r="Q556" s="57"/>
    </row>
    <row r="557" spans="3:17">
      <c r="C557" t="s">
        <v>1545</v>
      </c>
      <c r="D557" s="74"/>
      <c r="E557" s="18" t="s">
        <v>1546</v>
      </c>
      <c r="F557" s="18">
        <v>7500</v>
      </c>
      <c r="G557" s="65">
        <v>0.27279999999999999</v>
      </c>
      <c r="H557" s="18">
        <v>5454</v>
      </c>
      <c r="I557" s="18"/>
      <c r="J557" s="18">
        <v>263.08517065793876</v>
      </c>
      <c r="K557" s="18">
        <v>210.12953374033972</v>
      </c>
      <c r="L557" s="18">
        <v>178.74757647075873</v>
      </c>
      <c r="M557" s="18">
        <v>0</v>
      </c>
      <c r="N557" s="57"/>
      <c r="O557" s="57"/>
      <c r="P557" s="57"/>
      <c r="Q557" s="57"/>
    </row>
    <row r="558" spans="3:17">
      <c r="C558" t="s">
        <v>1547</v>
      </c>
      <c r="D558" s="74"/>
      <c r="E558" s="18" t="s">
        <v>1548</v>
      </c>
      <c r="F558" s="18">
        <v>7500</v>
      </c>
      <c r="G558" s="65">
        <v>0.27279999999999999</v>
      </c>
      <c r="H558" s="18">
        <v>5454</v>
      </c>
      <c r="I558" s="18"/>
      <c r="J558" s="18">
        <v>263.08517065793876</v>
      </c>
      <c r="K558" s="18">
        <v>210.12953374033972</v>
      </c>
      <c r="L558" s="18">
        <v>178.74757647075873</v>
      </c>
      <c r="M558" s="18">
        <v>0</v>
      </c>
      <c r="N558" s="57"/>
      <c r="O558" s="57"/>
      <c r="P558" s="57"/>
      <c r="Q558" s="57"/>
    </row>
    <row r="559" spans="3:17">
      <c r="C559" t="s">
        <v>1547</v>
      </c>
      <c r="D559" s="74"/>
      <c r="E559" s="18" t="s">
        <v>1549</v>
      </c>
      <c r="F559" s="18">
        <v>7500</v>
      </c>
      <c r="G559" s="65">
        <v>0.27279999999999999</v>
      </c>
      <c r="H559" s="18">
        <v>5454</v>
      </c>
      <c r="I559" s="18"/>
      <c r="J559" s="18">
        <v>263.08517065793876</v>
      </c>
      <c r="K559" s="18">
        <v>210.12953374033972</v>
      </c>
      <c r="L559" s="18">
        <v>178.74757647075873</v>
      </c>
      <c r="M559" s="18">
        <v>0</v>
      </c>
      <c r="N559" s="57"/>
      <c r="O559" s="57"/>
      <c r="P559" s="57"/>
      <c r="Q559" s="57"/>
    </row>
    <row r="560" spans="3:17">
      <c r="C560" t="s">
        <v>1550</v>
      </c>
      <c r="D560" s="74"/>
      <c r="E560" s="18" t="s">
        <v>1551</v>
      </c>
      <c r="F560" s="18">
        <v>10000</v>
      </c>
      <c r="G560" s="65">
        <v>0.495</v>
      </c>
      <c r="H560" s="18">
        <v>5050</v>
      </c>
      <c r="I560" s="18"/>
      <c r="J560" s="18">
        <v>350.78022754391833</v>
      </c>
      <c r="K560" s="18">
        <v>280.17271165378634</v>
      </c>
      <c r="L560" s="18">
        <v>238.33010196101165</v>
      </c>
      <c r="M560" s="18">
        <v>0</v>
      </c>
      <c r="N560" s="57"/>
      <c r="O560" s="57"/>
      <c r="P560" s="57"/>
      <c r="Q560" s="57"/>
    </row>
    <row r="561" spans="3:17">
      <c r="C561" t="s">
        <v>1552</v>
      </c>
      <c r="D561" s="74"/>
      <c r="E561" s="18" t="s">
        <v>1553</v>
      </c>
      <c r="F561" s="18">
        <v>10000</v>
      </c>
      <c r="G561" s="65">
        <v>0.495</v>
      </c>
      <c r="H561" s="18">
        <v>5050</v>
      </c>
      <c r="I561" s="18"/>
      <c r="J561" s="18">
        <v>350.78022754391833</v>
      </c>
      <c r="K561" s="18">
        <v>280.17271165378634</v>
      </c>
      <c r="L561" s="18">
        <v>238.33010196101165</v>
      </c>
      <c r="M561" s="18">
        <v>0</v>
      </c>
      <c r="N561" s="57"/>
      <c r="O561" s="57"/>
      <c r="P561" s="57"/>
      <c r="Q561" s="57"/>
    </row>
    <row r="562" spans="3:17">
      <c r="C562" t="s">
        <v>1554</v>
      </c>
      <c r="D562" s="74"/>
      <c r="E562" s="18" t="s">
        <v>1555</v>
      </c>
      <c r="F562" s="18">
        <v>799</v>
      </c>
      <c r="G562" s="65">
        <v>0</v>
      </c>
      <c r="H562" s="18">
        <v>799</v>
      </c>
      <c r="I562" s="18"/>
      <c r="J562" s="18">
        <v>28.027340180759079</v>
      </c>
      <c r="K562" s="18">
        <v>22.385799661137526</v>
      </c>
      <c r="L562" s="18">
        <v>19.042575146684833</v>
      </c>
      <c r="M562" s="18">
        <v>0</v>
      </c>
      <c r="N562" s="57"/>
      <c r="O562" s="57"/>
      <c r="P562" s="57"/>
      <c r="Q562" s="57"/>
    </row>
    <row r="563" spans="3:17">
      <c r="C563" t="s">
        <v>1556</v>
      </c>
      <c r="D563" s="74"/>
      <c r="E563" s="18" t="s">
        <v>1557</v>
      </c>
      <c r="F563" s="18">
        <v>3000</v>
      </c>
      <c r="G563" s="65">
        <v>0</v>
      </c>
      <c r="H563" s="18">
        <v>3000</v>
      </c>
      <c r="I563" s="18"/>
      <c r="J563" s="18">
        <v>105.23406826317552</v>
      </c>
      <c r="K563" s="18">
        <v>84.051813496135892</v>
      </c>
      <c r="L563" s="18">
        <v>71.499030588303484</v>
      </c>
      <c r="M563" s="18">
        <v>0</v>
      </c>
      <c r="N563" s="57"/>
      <c r="O563" s="57"/>
      <c r="P563" s="57"/>
      <c r="Q563" s="57"/>
    </row>
    <row r="564" spans="3:17">
      <c r="C564" s="27" t="s">
        <v>1156</v>
      </c>
      <c r="D564" s="74"/>
      <c r="E564" s="110" t="s">
        <v>1558</v>
      </c>
      <c r="F564" s="18">
        <v>32000</v>
      </c>
      <c r="G564" s="65">
        <v>4.0500000000000001E-2</v>
      </c>
      <c r="H564" s="18">
        <v>30704</v>
      </c>
      <c r="I564" s="18">
        <v>10500</v>
      </c>
      <c r="J564" s="18">
        <v>2152.8200000000002</v>
      </c>
      <c r="K564" s="18">
        <v>1852.73</v>
      </c>
      <c r="L564" s="18">
        <v>1674.9</v>
      </c>
      <c r="M564" s="18">
        <v>662</v>
      </c>
      <c r="N564" s="57"/>
      <c r="O564" s="57"/>
      <c r="P564" s="57"/>
      <c r="Q564" s="57"/>
    </row>
    <row r="565" spans="3:17">
      <c r="C565" t="s">
        <v>1128</v>
      </c>
      <c r="D565" s="74"/>
      <c r="E565" s="18" t="s">
        <v>1129</v>
      </c>
      <c r="F565" s="18">
        <v>40000</v>
      </c>
      <c r="G565" s="65">
        <v>4.0500000000000001E-2</v>
      </c>
      <c r="H565" s="18">
        <v>38380</v>
      </c>
      <c r="I565" s="18"/>
      <c r="J565" s="18">
        <v>2231.12</v>
      </c>
      <c r="K565" s="18">
        <v>1948.69</v>
      </c>
      <c r="L565" s="18">
        <v>1781.32</v>
      </c>
      <c r="M565" s="18">
        <v>828</v>
      </c>
      <c r="N565" s="57"/>
      <c r="O565" s="57"/>
      <c r="P565" s="57"/>
      <c r="Q565" s="57"/>
    </row>
    <row r="566" spans="3:17">
      <c r="C566" t="s">
        <v>1130</v>
      </c>
      <c r="D566" s="74"/>
      <c r="E566" s="18" t="s">
        <v>1131</v>
      </c>
      <c r="F566" s="18">
        <v>15000</v>
      </c>
      <c r="G566" s="65">
        <v>4.0500000000000001E-2</v>
      </c>
      <c r="H566" s="18">
        <v>14393</v>
      </c>
      <c r="I566" s="18"/>
      <c r="J566" s="18">
        <v>836.17</v>
      </c>
      <c r="K566" s="18">
        <v>730.26</v>
      </c>
      <c r="L566" s="18">
        <v>667.5</v>
      </c>
      <c r="M566" s="18">
        <v>310</v>
      </c>
      <c r="N566" s="57"/>
      <c r="O566" s="57"/>
      <c r="P566" s="57"/>
      <c r="Q566" s="57"/>
    </row>
    <row r="567" spans="3:17">
      <c r="C567" t="s">
        <v>1132</v>
      </c>
      <c r="D567" s="74"/>
      <c r="E567" s="18" t="s">
        <v>1133</v>
      </c>
      <c r="F567" s="18">
        <v>15000</v>
      </c>
      <c r="G567" s="65">
        <v>4.0500000000000001E-2</v>
      </c>
      <c r="H567" s="18">
        <v>14393</v>
      </c>
      <c r="I567" s="18"/>
      <c r="J567" s="18">
        <v>836.17</v>
      </c>
      <c r="K567" s="18">
        <v>730.26</v>
      </c>
      <c r="L567" s="18">
        <v>667.5</v>
      </c>
      <c r="M567" s="18">
        <v>310</v>
      </c>
      <c r="N567" s="57"/>
      <c r="O567" s="57"/>
      <c r="P567" s="57"/>
      <c r="Q567" s="57"/>
    </row>
    <row r="568" spans="3:17">
      <c r="C568" t="s">
        <v>1134</v>
      </c>
      <c r="D568" s="74"/>
      <c r="E568" s="18" t="s">
        <v>1135</v>
      </c>
      <c r="F568" s="18">
        <v>11000</v>
      </c>
      <c r="G568" s="65">
        <v>4.0500000000000001E-2</v>
      </c>
      <c r="H568" s="18">
        <v>10555</v>
      </c>
      <c r="I568" s="18"/>
      <c r="J568" s="18">
        <v>612.86</v>
      </c>
      <c r="K568" s="18">
        <v>535.19000000000005</v>
      </c>
      <c r="L568" s="18">
        <v>489.16</v>
      </c>
      <c r="M568" s="18">
        <v>227</v>
      </c>
      <c r="N568" s="57"/>
      <c r="O568" s="57"/>
      <c r="P568" s="57"/>
      <c r="Q568" s="57"/>
    </row>
    <row r="569" spans="3:17">
      <c r="C569" t="s">
        <v>1136</v>
      </c>
      <c r="D569" s="74"/>
      <c r="E569" s="18" t="s">
        <v>1137</v>
      </c>
      <c r="F569" s="18">
        <v>1000</v>
      </c>
      <c r="G569" s="65">
        <v>0.04</v>
      </c>
      <c r="H569" s="18">
        <v>960</v>
      </c>
      <c r="I569" s="18"/>
      <c r="J569" s="18">
        <v>57.08</v>
      </c>
      <c r="K569" s="18">
        <v>50.02</v>
      </c>
      <c r="L569" s="18">
        <v>45.83</v>
      </c>
      <c r="M569" s="18">
        <v>22</v>
      </c>
      <c r="N569" s="57"/>
      <c r="O569" s="57"/>
      <c r="P569" s="57"/>
      <c r="Q569" s="57"/>
    </row>
    <row r="570" spans="3:17">
      <c r="C570" t="s">
        <v>1158</v>
      </c>
      <c r="D570" s="74"/>
      <c r="E570" s="18" t="s">
        <v>1159</v>
      </c>
      <c r="F570" s="18">
        <v>4000</v>
      </c>
      <c r="G570" s="65">
        <v>4.0500000000000001E-2</v>
      </c>
      <c r="H570" s="18">
        <v>3838</v>
      </c>
      <c r="I570" s="18"/>
      <c r="J570" s="18">
        <v>224.31</v>
      </c>
      <c r="K570" s="18">
        <v>196.07</v>
      </c>
      <c r="L570" s="18">
        <v>179.33</v>
      </c>
      <c r="M570" s="18">
        <v>84</v>
      </c>
      <c r="N570" s="57"/>
      <c r="O570" s="57"/>
      <c r="P570" s="57"/>
      <c r="Q570" s="57"/>
    </row>
    <row r="571" spans="3:17">
      <c r="C571" t="s">
        <v>1160</v>
      </c>
      <c r="D571" s="74"/>
      <c r="E571" s="18" t="s">
        <v>1161</v>
      </c>
      <c r="F571" s="18">
        <v>9000</v>
      </c>
      <c r="G571" s="65">
        <v>4.0399999999999998E-2</v>
      </c>
      <c r="H571" s="18">
        <v>8636</v>
      </c>
      <c r="I571" s="18"/>
      <c r="J571" s="18">
        <v>501.7</v>
      </c>
      <c r="K571" s="18">
        <v>438.16</v>
      </c>
      <c r="L571" s="18">
        <v>400.5</v>
      </c>
      <c r="M571" s="18">
        <v>186</v>
      </c>
      <c r="N571" s="57"/>
      <c r="O571" s="57"/>
      <c r="P571" s="57"/>
      <c r="Q571" s="57"/>
    </row>
    <row r="572" spans="3:17">
      <c r="C572" t="s">
        <v>1162</v>
      </c>
      <c r="D572" s="74"/>
      <c r="E572" s="18" t="s">
        <v>1163</v>
      </c>
      <c r="F572" s="18">
        <v>1500</v>
      </c>
      <c r="G572" s="65">
        <v>4.07E-2</v>
      </c>
      <c r="H572" s="18">
        <v>1439</v>
      </c>
      <c r="I572" s="18"/>
      <c r="J572" s="18">
        <v>52.62</v>
      </c>
      <c r="K572" s="18">
        <v>42.03</v>
      </c>
      <c r="L572" s="18">
        <v>35.75</v>
      </c>
      <c r="M572" s="18">
        <v>0</v>
      </c>
      <c r="N572" s="57"/>
      <c r="O572" s="57"/>
      <c r="P572" s="57"/>
      <c r="Q572" s="57"/>
    </row>
    <row r="573" spans="3:17">
      <c r="C573" t="s">
        <v>1138</v>
      </c>
      <c r="D573" s="74"/>
      <c r="E573" s="18" t="s">
        <v>1139</v>
      </c>
      <c r="F573" s="18">
        <v>30000</v>
      </c>
      <c r="G573" s="65">
        <v>4.0500000000000001E-2</v>
      </c>
      <c r="H573" s="18">
        <v>28785</v>
      </c>
      <c r="I573" s="18"/>
      <c r="J573" s="18">
        <v>1880.34</v>
      </c>
      <c r="K573" s="18">
        <v>1668.52</v>
      </c>
      <c r="L573" s="18">
        <v>1542.99</v>
      </c>
      <c r="M573" s="18">
        <v>828</v>
      </c>
      <c r="N573" s="57"/>
      <c r="O573" s="57"/>
      <c r="P573" s="57"/>
      <c r="Q573" s="57"/>
    </row>
    <row r="574" spans="3:17">
      <c r="C574" t="s">
        <v>1164</v>
      </c>
      <c r="D574" s="74"/>
      <c r="E574" s="18" t="s">
        <v>1165</v>
      </c>
      <c r="F574" s="18">
        <v>0</v>
      </c>
      <c r="G574" s="65">
        <v>0</v>
      </c>
      <c r="H574" s="18">
        <v>0</v>
      </c>
      <c r="I574" s="18"/>
      <c r="J574" s="18">
        <v>0</v>
      </c>
      <c r="K574" s="18">
        <v>0</v>
      </c>
      <c r="L574" s="18">
        <v>0</v>
      </c>
      <c r="M574" s="18">
        <v>0</v>
      </c>
      <c r="N574" s="57"/>
      <c r="O574" s="57"/>
      <c r="P574" s="57"/>
      <c r="Q574" s="57"/>
    </row>
    <row r="575" spans="3:17">
      <c r="C575" t="s">
        <v>1140</v>
      </c>
      <c r="D575" s="74"/>
      <c r="E575" s="18" t="s">
        <v>1141</v>
      </c>
      <c r="F575" s="18">
        <v>8000</v>
      </c>
      <c r="G575" s="65">
        <v>4.0500000000000001E-2</v>
      </c>
      <c r="H575" s="18">
        <v>7676</v>
      </c>
      <c r="I575" s="18"/>
      <c r="J575" s="18">
        <v>445.62</v>
      </c>
      <c r="K575" s="18">
        <v>389.14</v>
      </c>
      <c r="L575" s="18">
        <v>355.66</v>
      </c>
      <c r="M575" s="18">
        <v>165</v>
      </c>
      <c r="N575" s="57"/>
      <c r="O575" s="57"/>
      <c r="P575" s="57"/>
      <c r="Q575" s="57"/>
    </row>
    <row r="576" spans="3:17">
      <c r="C576" t="s">
        <v>1142</v>
      </c>
      <c r="D576" s="74"/>
      <c r="E576" s="18" t="s">
        <v>1143</v>
      </c>
      <c r="F576" s="18">
        <v>2000</v>
      </c>
      <c r="G576" s="65">
        <v>0</v>
      </c>
      <c r="H576" s="18">
        <v>2000</v>
      </c>
      <c r="I576" s="18"/>
      <c r="J576" s="18">
        <v>111.16</v>
      </c>
      <c r="K576" s="18">
        <v>97.03</v>
      </c>
      <c r="L576" s="18">
        <v>88.67</v>
      </c>
      <c r="M576" s="18">
        <v>41</v>
      </c>
      <c r="N576" s="57"/>
      <c r="O576" s="57"/>
      <c r="P576" s="57"/>
      <c r="Q576" s="57"/>
    </row>
    <row r="577" spans="3:17">
      <c r="C577" t="s">
        <v>1144</v>
      </c>
      <c r="D577" s="74"/>
      <c r="E577" s="18" t="s">
        <v>1145</v>
      </c>
      <c r="F577" s="18">
        <v>2000</v>
      </c>
      <c r="G577" s="65">
        <v>4.0500000000000001E-2</v>
      </c>
      <c r="H577" s="18">
        <v>1919</v>
      </c>
      <c r="I577" s="18"/>
      <c r="J577" s="18">
        <v>111.16</v>
      </c>
      <c r="K577" s="18">
        <v>97.03</v>
      </c>
      <c r="L577" s="18">
        <v>88.67</v>
      </c>
      <c r="M577" s="18">
        <v>41</v>
      </c>
      <c r="N577" s="57"/>
      <c r="O577" s="57"/>
      <c r="P577" s="57"/>
      <c r="Q577" s="57"/>
    </row>
    <row r="578" spans="3:17">
      <c r="C578" t="s">
        <v>1146</v>
      </c>
      <c r="D578" s="74"/>
      <c r="E578" s="18" t="s">
        <v>1147</v>
      </c>
      <c r="F578" s="18">
        <v>4000</v>
      </c>
      <c r="G578" s="65">
        <v>4.0500000000000001E-2</v>
      </c>
      <c r="H578" s="18">
        <v>3838</v>
      </c>
      <c r="I578" s="18"/>
      <c r="J578" s="18">
        <v>224.31</v>
      </c>
      <c r="K578" s="18">
        <v>196.07</v>
      </c>
      <c r="L578" s="18">
        <v>179.33</v>
      </c>
      <c r="M578" s="18">
        <v>84</v>
      </c>
      <c r="N578" s="57"/>
      <c r="O578" s="57"/>
      <c r="P578" s="57"/>
      <c r="Q578" s="57"/>
    </row>
    <row r="579" spans="3:17">
      <c r="C579" t="s">
        <v>1148</v>
      </c>
      <c r="D579" s="74"/>
      <c r="E579" s="18" t="s">
        <v>1149</v>
      </c>
      <c r="F579" s="18">
        <v>4000</v>
      </c>
      <c r="G579" s="65">
        <v>4.0500000000000001E-2</v>
      </c>
      <c r="H579" s="18">
        <v>3838</v>
      </c>
      <c r="I579" s="18"/>
      <c r="J579" s="18">
        <v>224.31</v>
      </c>
      <c r="K579" s="18">
        <v>196.07</v>
      </c>
      <c r="L579" s="18">
        <v>179.33</v>
      </c>
      <c r="M579" s="18">
        <v>84</v>
      </c>
      <c r="N579" s="57"/>
      <c r="O579" s="57"/>
      <c r="P579" s="57"/>
      <c r="Q579" s="57"/>
    </row>
    <row r="580" spans="3:17">
      <c r="C580" t="s">
        <v>1150</v>
      </c>
      <c r="D580" s="74"/>
      <c r="E580" s="18" t="s">
        <v>1151</v>
      </c>
      <c r="F580" s="18">
        <v>11500</v>
      </c>
      <c r="G580" s="65">
        <v>4.0500000000000001E-2</v>
      </c>
      <c r="H580" s="18">
        <v>11034</v>
      </c>
      <c r="I580" s="18"/>
      <c r="J580" s="18">
        <v>642.4</v>
      </c>
      <c r="K580" s="18">
        <v>561.20000000000005</v>
      </c>
      <c r="L580" s="18">
        <v>513.08000000000004</v>
      </c>
      <c r="M580" s="18">
        <v>239</v>
      </c>
      <c r="N580" s="57"/>
      <c r="O580" s="57"/>
      <c r="P580" s="57"/>
      <c r="Q580" s="57"/>
    </row>
    <row r="581" spans="3:17">
      <c r="C581" s="27" t="s">
        <v>1166</v>
      </c>
      <c r="D581" s="74"/>
      <c r="E581" s="110" t="s">
        <v>1559</v>
      </c>
      <c r="F581" s="18">
        <v>69000</v>
      </c>
      <c r="G581" s="65">
        <v>4.0500000000000001E-2</v>
      </c>
      <c r="H581" s="18">
        <v>66206</v>
      </c>
      <c r="I581" s="18">
        <v>10500</v>
      </c>
      <c r="J581" s="18">
        <v>4214.7</v>
      </c>
      <c r="K581" s="18">
        <v>3653.37</v>
      </c>
      <c r="L581" s="18">
        <v>3320.72</v>
      </c>
      <c r="M581" s="18">
        <v>1426</v>
      </c>
      <c r="N581" s="57"/>
      <c r="O581" s="57"/>
      <c r="P581" s="57"/>
      <c r="Q581" s="57"/>
    </row>
    <row r="582" spans="3:17">
      <c r="C582" t="s">
        <v>1154</v>
      </c>
      <c r="D582" s="74"/>
      <c r="E582" s="18" t="s">
        <v>1155</v>
      </c>
      <c r="F582" s="18">
        <v>5000</v>
      </c>
      <c r="G582" s="65">
        <v>4.0399999999999998E-2</v>
      </c>
      <c r="H582" s="18">
        <v>4798</v>
      </c>
      <c r="I582" s="18"/>
      <c r="J582" s="18">
        <v>278.39</v>
      </c>
      <c r="K582" s="18">
        <v>243.09</v>
      </c>
      <c r="L582" s="18">
        <v>222.17</v>
      </c>
      <c r="M582" s="18">
        <v>103</v>
      </c>
      <c r="N582" s="57"/>
      <c r="O582" s="57"/>
      <c r="P582" s="57"/>
      <c r="Q582" s="57"/>
    </row>
    <row r="583" spans="3:17">
      <c r="C583" t="s">
        <v>1130</v>
      </c>
      <c r="D583" s="74"/>
      <c r="E583" s="18" t="s">
        <v>1131</v>
      </c>
      <c r="F583" s="18">
        <v>15000</v>
      </c>
      <c r="G583" s="65">
        <v>4.0500000000000001E-2</v>
      </c>
      <c r="H583" s="18">
        <v>14393</v>
      </c>
      <c r="I583" s="18"/>
      <c r="J583" s="18">
        <v>836.17</v>
      </c>
      <c r="K583" s="18">
        <v>730.26</v>
      </c>
      <c r="L583" s="18">
        <v>667.5</v>
      </c>
      <c r="M583" s="18">
        <v>310</v>
      </c>
      <c r="N583" s="57"/>
      <c r="O583" s="57"/>
      <c r="P583" s="57"/>
      <c r="Q583" s="57"/>
    </row>
    <row r="584" spans="3:17">
      <c r="C584" t="s">
        <v>1132</v>
      </c>
      <c r="D584" s="74"/>
      <c r="E584" s="18" t="s">
        <v>1133</v>
      </c>
      <c r="F584" s="18">
        <v>15000</v>
      </c>
      <c r="G584" s="65">
        <v>4.0500000000000001E-2</v>
      </c>
      <c r="H584" s="18">
        <v>14393</v>
      </c>
      <c r="I584" s="18"/>
      <c r="J584" s="18">
        <v>836.17</v>
      </c>
      <c r="K584" s="18">
        <v>730.26</v>
      </c>
      <c r="L584" s="18">
        <v>667.5</v>
      </c>
      <c r="M584" s="18">
        <v>310</v>
      </c>
      <c r="N584" s="57"/>
      <c r="O584" s="57"/>
      <c r="P584" s="57"/>
      <c r="Q584" s="57"/>
    </row>
    <row r="585" spans="3:17">
      <c r="C585" t="s">
        <v>1134</v>
      </c>
      <c r="D585" s="74"/>
      <c r="E585" s="18" t="s">
        <v>1135</v>
      </c>
      <c r="F585" s="18">
        <v>11000</v>
      </c>
      <c r="G585" s="65">
        <v>4.0500000000000001E-2</v>
      </c>
      <c r="H585" s="18">
        <v>10555</v>
      </c>
      <c r="I585" s="18"/>
      <c r="J585" s="18">
        <v>612.86</v>
      </c>
      <c r="K585" s="18">
        <v>535.19000000000005</v>
      </c>
      <c r="L585" s="18">
        <v>489.16</v>
      </c>
      <c r="M585" s="18">
        <v>227</v>
      </c>
      <c r="N585" s="57"/>
      <c r="O585" s="57"/>
      <c r="P585" s="57"/>
      <c r="Q585" s="57"/>
    </row>
    <row r="586" spans="3:17">
      <c r="C586" t="s">
        <v>1136</v>
      </c>
      <c r="D586" s="74"/>
      <c r="E586" s="18" t="s">
        <v>1137</v>
      </c>
      <c r="F586" s="18">
        <v>1000</v>
      </c>
      <c r="G586" s="65">
        <v>0.04</v>
      </c>
      <c r="H586" s="18">
        <v>960</v>
      </c>
      <c r="I586" s="18"/>
      <c r="J586" s="18">
        <v>57.08</v>
      </c>
      <c r="K586" s="18">
        <v>50.02</v>
      </c>
      <c r="L586" s="18">
        <v>45.83</v>
      </c>
      <c r="M586" s="18">
        <v>22</v>
      </c>
      <c r="N586" s="57"/>
      <c r="O586" s="57"/>
      <c r="P586" s="57"/>
      <c r="Q586" s="57"/>
    </row>
    <row r="587" spans="3:17">
      <c r="C587" t="s">
        <v>1158</v>
      </c>
      <c r="D587" s="74"/>
      <c r="E587" s="18" t="s">
        <v>1159</v>
      </c>
      <c r="F587" s="18">
        <v>4000</v>
      </c>
      <c r="G587" s="65">
        <v>4.0500000000000001E-2</v>
      </c>
      <c r="H587" s="18">
        <v>3838</v>
      </c>
      <c r="I587" s="18"/>
      <c r="J587" s="18">
        <v>224.31</v>
      </c>
      <c r="K587" s="18">
        <v>196.07</v>
      </c>
      <c r="L587" s="18">
        <v>179.33</v>
      </c>
      <c r="M587" s="18">
        <v>84</v>
      </c>
      <c r="N587" s="57"/>
      <c r="O587" s="57"/>
      <c r="P587" s="57"/>
      <c r="Q587" s="57"/>
    </row>
    <row r="588" spans="3:17">
      <c r="C588" t="s">
        <v>1160</v>
      </c>
      <c r="D588" s="74"/>
      <c r="E588" s="18" t="s">
        <v>1161</v>
      </c>
      <c r="F588" s="18">
        <v>9000</v>
      </c>
      <c r="G588" s="65">
        <v>4.0399999999999998E-2</v>
      </c>
      <c r="H588" s="18">
        <v>8636</v>
      </c>
      <c r="I588" s="18"/>
      <c r="J588" s="18">
        <v>501.7</v>
      </c>
      <c r="K588" s="18">
        <v>438.16</v>
      </c>
      <c r="L588" s="18">
        <v>400.5</v>
      </c>
      <c r="M588" s="18">
        <v>186</v>
      </c>
      <c r="N588" s="57"/>
      <c r="O588" s="57"/>
      <c r="P588" s="57"/>
      <c r="Q588" s="57"/>
    </row>
    <row r="589" spans="3:17">
      <c r="C589" t="s">
        <v>1162</v>
      </c>
      <c r="D589" s="74"/>
      <c r="E589" s="18" t="s">
        <v>1163</v>
      </c>
      <c r="F589" s="18">
        <v>1500</v>
      </c>
      <c r="G589" s="65">
        <v>4.07E-2</v>
      </c>
      <c r="H589" s="18">
        <v>1439</v>
      </c>
      <c r="I589" s="18"/>
      <c r="J589" s="18">
        <v>52.62</v>
      </c>
      <c r="K589" s="18">
        <v>42.03</v>
      </c>
      <c r="L589" s="18">
        <v>35.75</v>
      </c>
      <c r="M589" s="18">
        <v>0</v>
      </c>
      <c r="N589" s="57"/>
      <c r="O589" s="57"/>
      <c r="P589" s="57"/>
      <c r="Q589" s="57"/>
    </row>
    <row r="590" spans="3:17">
      <c r="C590" t="s">
        <v>1168</v>
      </c>
      <c r="D590" s="74"/>
      <c r="E590" s="18" t="s">
        <v>1169</v>
      </c>
      <c r="F590" s="18">
        <v>9000</v>
      </c>
      <c r="G590" s="65">
        <v>4.0399999999999998E-2</v>
      </c>
      <c r="H590" s="18">
        <v>8636</v>
      </c>
      <c r="I590" s="18"/>
      <c r="J590" s="18">
        <v>315.7</v>
      </c>
      <c r="K590" s="18">
        <v>252.16</v>
      </c>
      <c r="L590" s="18">
        <v>214.5</v>
      </c>
      <c r="M590" s="18">
        <v>0</v>
      </c>
      <c r="N590" s="57"/>
      <c r="O590" s="57"/>
      <c r="P590" s="57"/>
      <c r="Q590" s="57"/>
    </row>
    <row r="591" spans="3:17">
      <c r="C591" t="s">
        <v>1138</v>
      </c>
      <c r="D591" s="74"/>
      <c r="E591" s="18" t="s">
        <v>1139</v>
      </c>
      <c r="F591" s="18">
        <v>30000</v>
      </c>
      <c r="G591" s="65">
        <v>4.0500000000000001E-2</v>
      </c>
      <c r="H591" s="18">
        <v>28785</v>
      </c>
      <c r="I591" s="18"/>
      <c r="J591" s="18">
        <v>1880.34</v>
      </c>
      <c r="K591" s="18">
        <v>1668.52</v>
      </c>
      <c r="L591" s="18">
        <v>1542.99</v>
      </c>
      <c r="M591" s="18">
        <v>828</v>
      </c>
      <c r="N591" s="57"/>
      <c r="O591" s="57"/>
      <c r="P591" s="57"/>
      <c r="Q591" s="57"/>
    </row>
    <row r="592" spans="3:17">
      <c r="C592" t="s">
        <v>1164</v>
      </c>
      <c r="D592" s="74"/>
      <c r="E592" s="18" t="s">
        <v>1165</v>
      </c>
      <c r="F592" s="18">
        <v>0</v>
      </c>
      <c r="G592" s="65">
        <v>0</v>
      </c>
      <c r="H592" s="18">
        <v>0</v>
      </c>
      <c r="I592" s="18"/>
      <c r="J592" s="18">
        <v>0</v>
      </c>
      <c r="K592" s="18">
        <v>0</v>
      </c>
      <c r="L592" s="18">
        <v>0</v>
      </c>
      <c r="M592" s="18">
        <v>0</v>
      </c>
      <c r="N592" s="57"/>
      <c r="O592" s="57"/>
      <c r="P592" s="57"/>
      <c r="Q592" s="57"/>
    </row>
    <row r="593" spans="3:17">
      <c r="C593" t="s">
        <v>1140</v>
      </c>
      <c r="D593" s="74"/>
      <c r="E593" s="18" t="s">
        <v>1141</v>
      </c>
      <c r="F593" s="18">
        <v>8000</v>
      </c>
      <c r="G593" s="65">
        <v>4.0500000000000001E-2</v>
      </c>
      <c r="H593" s="18">
        <v>7676</v>
      </c>
      <c r="I593" s="18"/>
      <c r="J593" s="18">
        <v>445.62</v>
      </c>
      <c r="K593" s="18">
        <v>389.14</v>
      </c>
      <c r="L593" s="18">
        <v>355.66</v>
      </c>
      <c r="M593" s="18">
        <v>165</v>
      </c>
      <c r="N593" s="57"/>
      <c r="O593" s="57"/>
      <c r="P593" s="57"/>
      <c r="Q593" s="57"/>
    </row>
    <row r="594" spans="3:17">
      <c r="C594" t="s">
        <v>1142</v>
      </c>
      <c r="D594" s="74"/>
      <c r="E594" s="18" t="s">
        <v>1143</v>
      </c>
      <c r="F594" s="18">
        <v>2000</v>
      </c>
      <c r="G594" s="65">
        <v>0</v>
      </c>
      <c r="H594" s="18">
        <v>2000</v>
      </c>
      <c r="I594" s="18"/>
      <c r="J594" s="18">
        <v>111.16</v>
      </c>
      <c r="K594" s="18">
        <v>97.03</v>
      </c>
      <c r="L594" s="18">
        <v>88.67</v>
      </c>
      <c r="M594" s="18">
        <v>41</v>
      </c>
      <c r="N594" s="57"/>
      <c r="O594" s="57"/>
      <c r="P594" s="57"/>
      <c r="Q594" s="57"/>
    </row>
    <row r="595" spans="3:17">
      <c r="C595" t="s">
        <v>1144</v>
      </c>
      <c r="D595" s="74"/>
      <c r="E595" s="18" t="s">
        <v>1145</v>
      </c>
      <c r="F595" s="18">
        <v>2000</v>
      </c>
      <c r="G595" s="65">
        <v>4.0500000000000001E-2</v>
      </c>
      <c r="H595" s="18">
        <v>1919</v>
      </c>
      <c r="I595" s="18"/>
      <c r="J595" s="18">
        <v>111.16</v>
      </c>
      <c r="K595" s="18">
        <v>97.03</v>
      </c>
      <c r="L595" s="18">
        <v>88.67</v>
      </c>
      <c r="M595" s="18">
        <v>41</v>
      </c>
      <c r="N595" s="57"/>
      <c r="O595" s="57"/>
      <c r="P595" s="57"/>
      <c r="Q595" s="57"/>
    </row>
    <row r="596" spans="3:17">
      <c r="C596" t="s">
        <v>1146</v>
      </c>
      <c r="D596" s="74"/>
      <c r="E596" s="18" t="s">
        <v>1147</v>
      </c>
      <c r="F596" s="18">
        <v>4000</v>
      </c>
      <c r="G596" s="65">
        <v>4.0500000000000001E-2</v>
      </c>
      <c r="H596" s="18">
        <v>3838</v>
      </c>
      <c r="I596" s="18"/>
      <c r="J596" s="18">
        <v>224.31</v>
      </c>
      <c r="K596" s="18">
        <v>196.07</v>
      </c>
      <c r="L596" s="18">
        <v>179.33</v>
      </c>
      <c r="M596" s="18">
        <v>84</v>
      </c>
      <c r="N596" s="57"/>
      <c r="O596" s="57"/>
      <c r="P596" s="57"/>
      <c r="Q596" s="57"/>
    </row>
    <row r="597" spans="3:17">
      <c r="C597" t="s">
        <v>1148</v>
      </c>
      <c r="D597" s="74"/>
      <c r="E597" s="18" t="s">
        <v>1149</v>
      </c>
      <c r="F597" s="18">
        <v>4000</v>
      </c>
      <c r="G597" s="65">
        <v>4.0500000000000001E-2</v>
      </c>
      <c r="H597" s="18">
        <v>3838</v>
      </c>
      <c r="I597" s="18"/>
      <c r="J597" s="18">
        <v>224.31</v>
      </c>
      <c r="K597" s="18">
        <v>196.07</v>
      </c>
      <c r="L597" s="18">
        <v>179.33</v>
      </c>
      <c r="M597" s="18">
        <v>84</v>
      </c>
      <c r="N597" s="57"/>
      <c r="O597" s="57"/>
      <c r="P597" s="57"/>
      <c r="Q597" s="57"/>
    </row>
    <row r="598" spans="3:17">
      <c r="C598" t="s">
        <v>1150</v>
      </c>
      <c r="D598" s="74"/>
      <c r="E598" s="18" t="s">
        <v>1151</v>
      </c>
      <c r="F598" s="18">
        <v>11500</v>
      </c>
      <c r="G598" s="65">
        <v>4.0500000000000001E-2</v>
      </c>
      <c r="H598" s="18">
        <v>11034</v>
      </c>
      <c r="I598" s="18"/>
      <c r="J598" s="18">
        <v>642.4</v>
      </c>
      <c r="K598" s="18">
        <v>561.20000000000005</v>
      </c>
      <c r="L598" s="18">
        <v>513.08000000000004</v>
      </c>
      <c r="M598" s="18">
        <v>239</v>
      </c>
      <c r="N598" s="57"/>
      <c r="O598" s="57"/>
      <c r="P598" s="57"/>
      <c r="Q598" s="57"/>
    </row>
    <row r="599" spans="3:17">
      <c r="C599" s="27" t="s">
        <v>1170</v>
      </c>
      <c r="D599" s="74"/>
      <c r="E599" s="110" t="s">
        <v>1560</v>
      </c>
      <c r="F599" s="18">
        <v>43000</v>
      </c>
      <c r="G599" s="65">
        <v>4.0500000000000001E-2</v>
      </c>
      <c r="H599" s="18">
        <v>41259</v>
      </c>
      <c r="I599" s="18">
        <v>10550</v>
      </c>
      <c r="J599" s="18">
        <v>2768.43</v>
      </c>
      <c r="K599" s="18">
        <v>2390.3200000000002</v>
      </c>
      <c r="L599" s="18">
        <v>2166.2600000000002</v>
      </c>
      <c r="M599" s="18">
        <v>890</v>
      </c>
      <c r="N599" s="57"/>
      <c r="O599" s="57"/>
      <c r="P599" s="57"/>
      <c r="Q599" s="57"/>
    </row>
    <row r="600" spans="3:17">
      <c r="C600" t="s">
        <v>1128</v>
      </c>
      <c r="D600" s="74"/>
      <c r="E600" s="18" t="s">
        <v>1129</v>
      </c>
      <c r="F600" s="18">
        <v>40000</v>
      </c>
      <c r="G600" s="65">
        <v>4.0500000000000001E-2</v>
      </c>
      <c r="H600" s="18">
        <v>38380</v>
      </c>
      <c r="I600" s="18"/>
      <c r="J600" s="18">
        <v>2231.12</v>
      </c>
      <c r="K600" s="18">
        <v>1948.69</v>
      </c>
      <c r="L600" s="18">
        <v>1781.32</v>
      </c>
      <c r="M600" s="18">
        <v>828</v>
      </c>
      <c r="N600" s="57"/>
      <c r="O600" s="57"/>
      <c r="P600" s="57"/>
      <c r="Q600" s="57"/>
    </row>
    <row r="601" spans="3:17">
      <c r="C601" t="s">
        <v>1130</v>
      </c>
      <c r="D601" s="74"/>
      <c r="E601" s="18" t="s">
        <v>1131</v>
      </c>
      <c r="F601" s="18">
        <v>15000</v>
      </c>
      <c r="G601" s="65">
        <v>4.0500000000000001E-2</v>
      </c>
      <c r="H601" s="18">
        <v>14393</v>
      </c>
      <c r="I601" s="18"/>
      <c r="J601" s="18">
        <v>836.17</v>
      </c>
      <c r="K601" s="18">
        <v>730.26</v>
      </c>
      <c r="L601" s="18">
        <v>667.5</v>
      </c>
      <c r="M601" s="18">
        <v>310</v>
      </c>
      <c r="N601" s="57"/>
      <c r="O601" s="57"/>
      <c r="P601" s="57"/>
      <c r="Q601" s="57"/>
    </row>
    <row r="602" spans="3:17">
      <c r="C602" t="s">
        <v>1132</v>
      </c>
      <c r="D602" s="74"/>
      <c r="E602" s="18" t="s">
        <v>1133</v>
      </c>
      <c r="F602" s="18">
        <v>15000</v>
      </c>
      <c r="G602" s="65">
        <v>4.0500000000000001E-2</v>
      </c>
      <c r="H602" s="18">
        <v>14393</v>
      </c>
      <c r="I602" s="18"/>
      <c r="J602" s="18">
        <v>836.17</v>
      </c>
      <c r="K602" s="18">
        <v>730.26</v>
      </c>
      <c r="L602" s="18">
        <v>667.5</v>
      </c>
      <c r="M602" s="18">
        <v>310</v>
      </c>
      <c r="N602" s="57"/>
      <c r="O602" s="57"/>
      <c r="P602" s="57"/>
      <c r="Q602" s="57"/>
    </row>
    <row r="603" spans="3:17">
      <c r="C603" t="s">
        <v>1134</v>
      </c>
      <c r="D603" s="74"/>
      <c r="E603" s="18" t="s">
        <v>1135</v>
      </c>
      <c r="F603" s="18">
        <v>11000</v>
      </c>
      <c r="G603" s="65">
        <v>4.0500000000000001E-2</v>
      </c>
      <c r="H603" s="18">
        <v>10555</v>
      </c>
      <c r="I603" s="18"/>
      <c r="J603" s="18">
        <v>612.86</v>
      </c>
      <c r="K603" s="18">
        <v>535.19000000000005</v>
      </c>
      <c r="L603" s="18">
        <v>489.16</v>
      </c>
      <c r="M603" s="18">
        <v>227</v>
      </c>
      <c r="N603" s="57"/>
      <c r="O603" s="57"/>
      <c r="P603" s="57"/>
      <c r="Q603" s="57"/>
    </row>
    <row r="604" spans="3:17">
      <c r="C604" t="s">
        <v>1136</v>
      </c>
      <c r="D604" s="74"/>
      <c r="E604" s="18" t="s">
        <v>1137</v>
      </c>
      <c r="F604" s="18">
        <v>1000</v>
      </c>
      <c r="G604" s="65">
        <v>0.04</v>
      </c>
      <c r="H604" s="18">
        <v>960</v>
      </c>
      <c r="I604" s="18"/>
      <c r="J604" s="18">
        <v>57.08</v>
      </c>
      <c r="K604" s="18">
        <v>50.02</v>
      </c>
      <c r="L604" s="18">
        <v>45.83</v>
      </c>
      <c r="M604" s="18">
        <v>22</v>
      </c>
      <c r="N604" s="57"/>
      <c r="O604" s="57"/>
      <c r="P604" s="57"/>
      <c r="Q604" s="57"/>
    </row>
    <row r="605" spans="3:17">
      <c r="C605" t="s">
        <v>1172</v>
      </c>
      <c r="D605" s="74"/>
      <c r="E605" s="18" t="s">
        <v>1173</v>
      </c>
      <c r="F605" s="18">
        <v>25000</v>
      </c>
      <c r="G605" s="65">
        <v>4.0500000000000001E-2</v>
      </c>
      <c r="H605" s="18">
        <v>23988</v>
      </c>
      <c r="I605" s="18"/>
      <c r="J605" s="18">
        <v>1394.95</v>
      </c>
      <c r="K605" s="18">
        <v>1218.43</v>
      </c>
      <c r="L605" s="18">
        <v>1113.83</v>
      </c>
      <c r="M605" s="18">
        <v>518</v>
      </c>
      <c r="N605" s="57"/>
      <c r="O605" s="57"/>
      <c r="P605" s="57"/>
      <c r="Q605" s="57"/>
    </row>
    <row r="606" spans="3:17">
      <c r="C606" t="s">
        <v>1140</v>
      </c>
      <c r="D606" s="74"/>
      <c r="E606" s="18" t="s">
        <v>1141</v>
      </c>
      <c r="F606" s="18">
        <v>8000</v>
      </c>
      <c r="G606" s="65">
        <v>4.0500000000000001E-2</v>
      </c>
      <c r="H606" s="18">
        <v>7676</v>
      </c>
      <c r="I606" s="18"/>
      <c r="J606" s="18">
        <v>445.62</v>
      </c>
      <c r="K606" s="18">
        <v>389.14</v>
      </c>
      <c r="L606" s="18">
        <v>355.66</v>
      </c>
      <c r="M606" s="18">
        <v>165</v>
      </c>
      <c r="N606" s="57"/>
      <c r="O606" s="57"/>
      <c r="P606" s="57"/>
      <c r="Q606" s="57"/>
    </row>
    <row r="607" spans="3:17">
      <c r="C607" t="s">
        <v>1142</v>
      </c>
      <c r="D607" s="74"/>
      <c r="E607" s="18" t="s">
        <v>1143</v>
      </c>
      <c r="F607" s="18">
        <v>2000</v>
      </c>
      <c r="G607" s="65">
        <v>0</v>
      </c>
      <c r="H607" s="18">
        <v>2000</v>
      </c>
      <c r="I607" s="18"/>
      <c r="J607" s="18">
        <v>111.16</v>
      </c>
      <c r="K607" s="18">
        <v>97.03</v>
      </c>
      <c r="L607" s="18">
        <v>88.67</v>
      </c>
      <c r="M607" s="18">
        <v>41</v>
      </c>
      <c r="N607" s="57"/>
      <c r="O607" s="57"/>
      <c r="P607" s="57"/>
      <c r="Q607" s="57"/>
    </row>
    <row r="608" spans="3:17">
      <c r="C608" t="s">
        <v>1144</v>
      </c>
      <c r="D608" s="74"/>
      <c r="E608" s="18" t="s">
        <v>1145</v>
      </c>
      <c r="F608" s="18">
        <v>2000</v>
      </c>
      <c r="G608" s="65">
        <v>4.0500000000000001E-2</v>
      </c>
      <c r="H608" s="18">
        <v>1919</v>
      </c>
      <c r="I608" s="18"/>
      <c r="J608" s="18">
        <v>111.16</v>
      </c>
      <c r="K608" s="18">
        <v>97.03</v>
      </c>
      <c r="L608" s="18">
        <v>88.67</v>
      </c>
      <c r="M608" s="18">
        <v>41</v>
      </c>
      <c r="N608" s="57"/>
      <c r="O608" s="57"/>
      <c r="P608" s="57"/>
      <c r="Q608" s="57"/>
    </row>
    <row r="609" spans="3:17">
      <c r="C609" t="s">
        <v>1146</v>
      </c>
      <c r="D609" s="74"/>
      <c r="E609" s="18" t="s">
        <v>1147</v>
      </c>
      <c r="F609" s="18">
        <v>4000</v>
      </c>
      <c r="G609" s="65">
        <v>4.0500000000000001E-2</v>
      </c>
      <c r="H609" s="18">
        <v>3838</v>
      </c>
      <c r="I609" s="18"/>
      <c r="J609" s="18">
        <v>224.31</v>
      </c>
      <c r="K609" s="18">
        <v>196.07</v>
      </c>
      <c r="L609" s="18">
        <v>179.33</v>
      </c>
      <c r="M609" s="18">
        <v>84</v>
      </c>
      <c r="N609" s="57"/>
      <c r="O609" s="57"/>
      <c r="P609" s="57"/>
      <c r="Q609" s="57"/>
    </row>
    <row r="610" spans="3:17">
      <c r="C610" t="s">
        <v>1148</v>
      </c>
      <c r="D610" s="74"/>
      <c r="E610" s="18" t="s">
        <v>1149</v>
      </c>
      <c r="F610" s="18">
        <v>4000</v>
      </c>
      <c r="G610" s="65">
        <v>4.0500000000000001E-2</v>
      </c>
      <c r="H610" s="18">
        <v>3838</v>
      </c>
      <c r="I610" s="18"/>
      <c r="J610" s="18">
        <v>224.31</v>
      </c>
      <c r="K610" s="18">
        <v>196.07</v>
      </c>
      <c r="L610" s="18">
        <v>179.33</v>
      </c>
      <c r="M610" s="18">
        <v>84</v>
      </c>
      <c r="N610" s="57"/>
      <c r="O610" s="57"/>
      <c r="P610" s="57"/>
      <c r="Q610" s="57"/>
    </row>
    <row r="611" spans="3:17">
      <c r="C611" t="s">
        <v>1150</v>
      </c>
      <c r="D611" s="74"/>
      <c r="E611" s="18" t="s">
        <v>1151</v>
      </c>
      <c r="F611" s="18">
        <v>11500</v>
      </c>
      <c r="G611" s="65">
        <v>4.0500000000000001E-2</v>
      </c>
      <c r="H611" s="18">
        <v>11034</v>
      </c>
      <c r="I611" s="18"/>
      <c r="J611" s="18">
        <v>642.4</v>
      </c>
      <c r="K611" s="18">
        <v>561.20000000000005</v>
      </c>
      <c r="L611" s="18">
        <v>513.08000000000004</v>
      </c>
      <c r="M611" s="18">
        <v>239</v>
      </c>
      <c r="N611" s="57"/>
      <c r="O611" s="57"/>
      <c r="P611" s="57"/>
      <c r="Q611" s="57"/>
    </row>
    <row r="612" spans="3:17">
      <c r="C612" t="s">
        <v>1152</v>
      </c>
      <c r="D612" s="74"/>
      <c r="E612" s="18" t="s">
        <v>1153</v>
      </c>
      <c r="F612" s="18">
        <v>30000</v>
      </c>
      <c r="G612" s="65">
        <v>0</v>
      </c>
      <c r="H612" s="18">
        <v>30000</v>
      </c>
      <c r="I612" s="18"/>
      <c r="J612" s="18">
        <v>1672.34</v>
      </c>
      <c r="K612" s="18">
        <v>1460.52</v>
      </c>
      <c r="L612" s="18">
        <v>1334.99</v>
      </c>
      <c r="M612" s="18">
        <v>620</v>
      </c>
      <c r="N612" s="57"/>
      <c r="O612" s="57"/>
      <c r="P612" s="57"/>
      <c r="Q612" s="57"/>
    </row>
    <row r="613" spans="3:17">
      <c r="C613" t="s">
        <v>1174</v>
      </c>
      <c r="D613" s="74"/>
      <c r="E613" s="18" t="s">
        <v>1175</v>
      </c>
      <c r="F613" s="18">
        <v>3000</v>
      </c>
      <c r="G613" s="65">
        <v>4.0300000000000002E-2</v>
      </c>
      <c r="H613" s="18">
        <v>2879</v>
      </c>
      <c r="I613" s="18"/>
      <c r="J613" s="18">
        <v>167.23</v>
      </c>
      <c r="K613" s="18">
        <v>146.05000000000001</v>
      </c>
      <c r="L613" s="18">
        <v>133.5</v>
      </c>
      <c r="M613" s="18">
        <v>62</v>
      </c>
      <c r="N613" s="57"/>
      <c r="O613" s="57"/>
      <c r="P613" s="57"/>
      <c r="Q613" s="57"/>
    </row>
    <row r="614" spans="3:17">
      <c r="C614" s="27" t="s">
        <v>1176</v>
      </c>
      <c r="D614" s="74"/>
      <c r="E614" s="110" t="s">
        <v>1561</v>
      </c>
      <c r="F614" s="18">
        <v>79000</v>
      </c>
      <c r="G614" s="65">
        <v>4.0500000000000001E-2</v>
      </c>
      <c r="H614" s="18">
        <v>75801</v>
      </c>
      <c r="I614" s="18">
        <v>10500</v>
      </c>
      <c r="J614" s="18">
        <v>4773.4799999999996</v>
      </c>
      <c r="K614" s="18">
        <v>4141.55</v>
      </c>
      <c r="L614" s="18">
        <v>3767.05</v>
      </c>
      <c r="M614" s="18">
        <v>1634</v>
      </c>
      <c r="N614" s="57"/>
      <c r="O614" s="57"/>
      <c r="P614" s="57"/>
      <c r="Q614" s="57"/>
    </row>
    <row r="615" spans="3:17">
      <c r="C615" t="s">
        <v>1154</v>
      </c>
      <c r="D615" s="74"/>
      <c r="E615" s="18" t="s">
        <v>1155</v>
      </c>
      <c r="F615" s="18">
        <v>5000</v>
      </c>
      <c r="G615" s="65">
        <v>4.0399999999999998E-2</v>
      </c>
      <c r="H615" s="18">
        <v>4798</v>
      </c>
      <c r="I615" s="18"/>
      <c r="J615" s="18">
        <v>278.39</v>
      </c>
      <c r="K615" s="18">
        <v>243.09</v>
      </c>
      <c r="L615" s="18">
        <v>222.17</v>
      </c>
      <c r="M615" s="18">
        <v>103</v>
      </c>
      <c r="N615" s="57"/>
      <c r="O615" s="57"/>
      <c r="P615" s="57"/>
      <c r="Q615" s="57"/>
    </row>
    <row r="616" spans="3:17">
      <c r="C616" t="s">
        <v>1130</v>
      </c>
      <c r="D616" s="74"/>
      <c r="E616" s="18" t="s">
        <v>1131</v>
      </c>
      <c r="F616" s="18">
        <v>15000</v>
      </c>
      <c r="G616" s="65">
        <v>4.0500000000000001E-2</v>
      </c>
      <c r="H616" s="18">
        <v>14393</v>
      </c>
      <c r="I616" s="18"/>
      <c r="J616" s="18">
        <v>836.17</v>
      </c>
      <c r="K616" s="18">
        <v>730.26</v>
      </c>
      <c r="L616" s="18">
        <v>667.5</v>
      </c>
      <c r="M616" s="18">
        <v>310</v>
      </c>
      <c r="N616" s="57"/>
      <c r="O616" s="57"/>
      <c r="P616" s="57"/>
      <c r="Q616" s="57"/>
    </row>
    <row r="617" spans="3:17">
      <c r="C617" t="s">
        <v>1132</v>
      </c>
      <c r="D617" s="74"/>
      <c r="E617" s="18" t="s">
        <v>1133</v>
      </c>
      <c r="F617" s="18">
        <v>15000</v>
      </c>
      <c r="G617" s="65">
        <v>4.0500000000000001E-2</v>
      </c>
      <c r="H617" s="18">
        <v>14393</v>
      </c>
      <c r="I617" s="18"/>
      <c r="J617" s="18">
        <v>836.17</v>
      </c>
      <c r="K617" s="18">
        <v>730.26</v>
      </c>
      <c r="L617" s="18">
        <v>667.5</v>
      </c>
      <c r="M617" s="18">
        <v>310</v>
      </c>
      <c r="N617" s="57"/>
      <c r="O617" s="57"/>
      <c r="P617" s="57"/>
      <c r="Q617" s="57"/>
    </row>
    <row r="618" spans="3:17">
      <c r="C618" t="s">
        <v>1134</v>
      </c>
      <c r="D618" s="74"/>
      <c r="E618" s="18" t="s">
        <v>1135</v>
      </c>
      <c r="F618" s="18">
        <v>11000</v>
      </c>
      <c r="G618" s="65">
        <v>4.0500000000000001E-2</v>
      </c>
      <c r="H618" s="18">
        <v>10555</v>
      </c>
      <c r="I618" s="18"/>
      <c r="J618" s="18">
        <v>612.86</v>
      </c>
      <c r="K618" s="18">
        <v>535.19000000000005</v>
      </c>
      <c r="L618" s="18">
        <v>489.16</v>
      </c>
      <c r="M618" s="18">
        <v>227</v>
      </c>
      <c r="N618" s="57"/>
      <c r="O618" s="57"/>
      <c r="P618" s="57"/>
      <c r="Q618" s="57"/>
    </row>
    <row r="619" spans="3:17">
      <c r="C619" t="s">
        <v>1136</v>
      </c>
      <c r="D619" s="74"/>
      <c r="E619" s="18" t="s">
        <v>1137</v>
      </c>
      <c r="F619" s="18">
        <v>1000</v>
      </c>
      <c r="G619" s="65">
        <v>0.04</v>
      </c>
      <c r="H619" s="18">
        <v>960</v>
      </c>
      <c r="I619" s="18"/>
      <c r="J619" s="18">
        <v>57.08</v>
      </c>
      <c r="K619" s="18">
        <v>50.02</v>
      </c>
      <c r="L619" s="18">
        <v>45.83</v>
      </c>
      <c r="M619" s="18">
        <v>22</v>
      </c>
      <c r="N619" s="57"/>
      <c r="O619" s="57"/>
      <c r="P619" s="57"/>
      <c r="Q619" s="57"/>
    </row>
    <row r="620" spans="3:17">
      <c r="C620" t="s">
        <v>1172</v>
      </c>
      <c r="D620" s="74"/>
      <c r="E620" s="18" t="s">
        <v>1173</v>
      </c>
      <c r="F620" s="18">
        <v>25000</v>
      </c>
      <c r="G620" s="65">
        <v>4.0500000000000001E-2</v>
      </c>
      <c r="H620" s="18">
        <v>23988</v>
      </c>
      <c r="I620" s="18"/>
      <c r="J620" s="18">
        <v>1394.95</v>
      </c>
      <c r="K620" s="18">
        <v>1218.43</v>
      </c>
      <c r="L620" s="18">
        <v>1113.83</v>
      </c>
      <c r="M620" s="18">
        <v>518</v>
      </c>
      <c r="N620" s="57"/>
      <c r="O620" s="57"/>
      <c r="P620" s="57"/>
      <c r="Q620" s="57"/>
    </row>
    <row r="621" spans="3:17">
      <c r="C621" t="s">
        <v>1140</v>
      </c>
      <c r="D621" s="74"/>
      <c r="E621" s="18" t="s">
        <v>1141</v>
      </c>
      <c r="F621" s="18">
        <v>8000</v>
      </c>
      <c r="G621" s="65">
        <v>4.0500000000000001E-2</v>
      </c>
      <c r="H621" s="18">
        <v>7676</v>
      </c>
      <c r="I621" s="18"/>
      <c r="J621" s="18">
        <v>445.62</v>
      </c>
      <c r="K621" s="18">
        <v>389.14</v>
      </c>
      <c r="L621" s="18">
        <v>355.66</v>
      </c>
      <c r="M621" s="18">
        <v>165</v>
      </c>
      <c r="N621" s="57"/>
      <c r="O621" s="57"/>
      <c r="P621" s="57"/>
      <c r="Q621" s="57"/>
    </row>
    <row r="622" spans="3:17">
      <c r="C622" t="s">
        <v>1142</v>
      </c>
      <c r="D622" s="74"/>
      <c r="E622" s="18" t="s">
        <v>1143</v>
      </c>
      <c r="F622" s="18">
        <v>2000</v>
      </c>
      <c r="G622" s="65">
        <v>0</v>
      </c>
      <c r="H622" s="18">
        <v>2000</v>
      </c>
      <c r="I622" s="18"/>
      <c r="J622" s="18">
        <v>111.16</v>
      </c>
      <c r="K622" s="18">
        <v>97.03</v>
      </c>
      <c r="L622" s="18">
        <v>88.67</v>
      </c>
      <c r="M622" s="18">
        <v>41</v>
      </c>
      <c r="N622" s="57"/>
      <c r="O622" s="57"/>
      <c r="P622" s="57"/>
      <c r="Q622" s="57"/>
    </row>
    <row r="623" spans="3:17">
      <c r="C623" t="s">
        <v>1144</v>
      </c>
      <c r="D623" s="74"/>
      <c r="E623" s="18" t="s">
        <v>1145</v>
      </c>
      <c r="F623" s="18">
        <v>2000</v>
      </c>
      <c r="G623" s="65">
        <v>4.0500000000000001E-2</v>
      </c>
      <c r="H623" s="18">
        <v>1919</v>
      </c>
      <c r="I623" s="18"/>
      <c r="J623" s="18">
        <v>111.16</v>
      </c>
      <c r="K623" s="18">
        <v>97.03</v>
      </c>
      <c r="L623" s="18">
        <v>88.67</v>
      </c>
      <c r="M623" s="18">
        <v>41</v>
      </c>
      <c r="N623" s="57"/>
      <c r="O623" s="57"/>
      <c r="P623" s="57"/>
      <c r="Q623" s="57"/>
    </row>
    <row r="624" spans="3:17">
      <c r="C624" t="s">
        <v>1146</v>
      </c>
      <c r="D624" s="74"/>
      <c r="E624" s="18" t="s">
        <v>1147</v>
      </c>
      <c r="F624" s="18">
        <v>4000</v>
      </c>
      <c r="G624" s="65">
        <v>4.0500000000000001E-2</v>
      </c>
      <c r="H624" s="18">
        <v>3838</v>
      </c>
      <c r="I624" s="18"/>
      <c r="J624" s="18">
        <v>224.31</v>
      </c>
      <c r="K624" s="18">
        <v>196.07</v>
      </c>
      <c r="L624" s="18">
        <v>179.33</v>
      </c>
      <c r="M624" s="18">
        <v>84</v>
      </c>
      <c r="N624" s="57"/>
      <c r="O624" s="57"/>
      <c r="P624" s="57"/>
      <c r="Q624" s="57"/>
    </row>
    <row r="625" spans="3:17">
      <c r="C625" t="s">
        <v>1148</v>
      </c>
      <c r="D625" s="74"/>
      <c r="E625" s="18" t="s">
        <v>1149</v>
      </c>
      <c r="F625" s="18">
        <v>4000</v>
      </c>
      <c r="G625" s="65">
        <v>4.0500000000000001E-2</v>
      </c>
      <c r="H625" s="18">
        <v>3838</v>
      </c>
      <c r="I625" s="18"/>
      <c r="J625" s="18">
        <v>224.31</v>
      </c>
      <c r="K625" s="18">
        <v>196.07</v>
      </c>
      <c r="L625" s="18">
        <v>179.33</v>
      </c>
      <c r="M625" s="18">
        <v>84</v>
      </c>
      <c r="N625" s="57"/>
      <c r="O625" s="57"/>
      <c r="P625" s="57"/>
      <c r="Q625" s="57"/>
    </row>
    <row r="626" spans="3:17">
      <c r="C626" t="s">
        <v>1150</v>
      </c>
      <c r="D626" s="74"/>
      <c r="E626" s="18" t="s">
        <v>1151</v>
      </c>
      <c r="F626" s="18">
        <v>11500</v>
      </c>
      <c r="G626" s="65">
        <v>4.0500000000000001E-2</v>
      </c>
      <c r="H626" s="18">
        <v>11034</v>
      </c>
      <c r="I626" s="18"/>
      <c r="J626" s="18">
        <v>642.4</v>
      </c>
      <c r="K626" s="18">
        <v>561.20000000000005</v>
      </c>
      <c r="L626" s="18">
        <v>513.08000000000004</v>
      </c>
      <c r="M626" s="18">
        <v>239</v>
      </c>
      <c r="N626" s="57"/>
      <c r="O626" s="57"/>
      <c r="P626" s="57"/>
      <c r="Q626" s="57"/>
    </row>
    <row r="627" spans="3:17">
      <c r="C627" t="s">
        <v>1152</v>
      </c>
      <c r="D627" s="74"/>
      <c r="E627" s="18" t="s">
        <v>1153</v>
      </c>
      <c r="F627" s="18">
        <v>30000</v>
      </c>
      <c r="G627" s="65">
        <v>0</v>
      </c>
      <c r="H627" s="18">
        <v>30000</v>
      </c>
      <c r="I627" s="18"/>
      <c r="J627" s="18">
        <v>1672.34</v>
      </c>
      <c r="K627" s="18">
        <v>1460.52</v>
      </c>
      <c r="L627" s="18">
        <v>1334.99</v>
      </c>
      <c r="M627" s="18">
        <v>620</v>
      </c>
      <c r="N627" s="57"/>
      <c r="O627" s="57"/>
      <c r="P627" s="57"/>
      <c r="Q627" s="57"/>
    </row>
    <row r="628" spans="3:17">
      <c r="C628" t="s">
        <v>1174</v>
      </c>
      <c r="D628" s="74"/>
      <c r="E628" s="18" t="s">
        <v>1175</v>
      </c>
      <c r="F628" s="18">
        <v>3000</v>
      </c>
      <c r="G628" s="65">
        <v>4.0300000000000002E-2</v>
      </c>
      <c r="H628" s="18">
        <v>2879</v>
      </c>
      <c r="I628" s="18"/>
      <c r="J628" s="18">
        <v>167.23</v>
      </c>
      <c r="K628" s="18">
        <v>146.05000000000001</v>
      </c>
      <c r="L628" s="18">
        <v>133.5</v>
      </c>
      <c r="M628" s="18">
        <v>62</v>
      </c>
      <c r="N628" s="57"/>
      <c r="O628" s="57"/>
      <c r="P628" s="57"/>
      <c r="Q628" s="57"/>
    </row>
    <row r="629" spans="3:17">
      <c r="C629" s="27" t="s">
        <v>1178</v>
      </c>
      <c r="D629" s="74"/>
      <c r="E629" s="110" t="s">
        <v>1562</v>
      </c>
      <c r="F629" s="18">
        <v>6500</v>
      </c>
      <c r="G629" s="65">
        <v>0</v>
      </c>
      <c r="H629" s="18">
        <v>6500</v>
      </c>
      <c r="I629" s="18">
        <v>1000</v>
      </c>
      <c r="J629" s="18">
        <v>397.09</v>
      </c>
      <c r="K629" s="18">
        <v>344.13</v>
      </c>
      <c r="L629" s="18">
        <v>312.75</v>
      </c>
      <c r="M629" s="18">
        <v>134</v>
      </c>
      <c r="N629" s="57"/>
      <c r="O629" s="57"/>
      <c r="P629" s="57"/>
      <c r="Q629" s="57"/>
    </row>
    <row r="630" spans="3:17">
      <c r="C630" s="27" t="s">
        <v>1180</v>
      </c>
      <c r="D630" s="74"/>
      <c r="E630" s="110" t="s">
        <v>1563</v>
      </c>
      <c r="F630" s="18">
        <v>4500</v>
      </c>
      <c r="G630" s="65">
        <v>0</v>
      </c>
      <c r="H630" s="18">
        <v>4500</v>
      </c>
      <c r="I630" s="18">
        <v>1500</v>
      </c>
      <c r="J630" s="18">
        <v>303.47000000000003</v>
      </c>
      <c r="K630" s="18">
        <v>261.10000000000002</v>
      </c>
      <c r="L630" s="18">
        <v>236</v>
      </c>
      <c r="M630" s="18">
        <v>93</v>
      </c>
      <c r="N630" s="57"/>
      <c r="O630" s="57"/>
      <c r="P630" s="57"/>
      <c r="Q630" s="57"/>
    </row>
    <row r="631" spans="3:17">
      <c r="C631" t="s">
        <v>1144</v>
      </c>
      <c r="D631" s="74"/>
      <c r="E631" s="18" t="s">
        <v>1182</v>
      </c>
      <c r="F631" s="18">
        <v>2000</v>
      </c>
      <c r="G631" s="65">
        <v>4.0500000000000001E-2</v>
      </c>
      <c r="H631" s="18">
        <v>1919</v>
      </c>
      <c r="I631" s="18"/>
      <c r="J631" s="18">
        <v>111.16</v>
      </c>
      <c r="K631" s="18">
        <v>97.03</v>
      </c>
      <c r="L631" s="18">
        <v>88.67</v>
      </c>
      <c r="M631" s="18">
        <v>41</v>
      </c>
      <c r="N631" s="57"/>
      <c r="O631" s="57"/>
      <c r="P631" s="57"/>
      <c r="Q631" s="57"/>
    </row>
    <row r="632" spans="3:17">
      <c r="C632" t="s">
        <v>1148</v>
      </c>
      <c r="D632" s="74"/>
      <c r="E632" s="18" t="s">
        <v>1183</v>
      </c>
      <c r="F632" s="18">
        <v>4000</v>
      </c>
      <c r="G632" s="65">
        <v>4.0500000000000001E-2</v>
      </c>
      <c r="H632" s="18">
        <v>3838</v>
      </c>
      <c r="I632" s="18"/>
      <c r="J632" s="18">
        <v>224.31</v>
      </c>
      <c r="K632" s="18">
        <v>196.07</v>
      </c>
      <c r="L632" s="18">
        <v>179.33</v>
      </c>
      <c r="M632" s="18">
        <v>84</v>
      </c>
      <c r="N632" s="57"/>
      <c r="O632" s="57"/>
      <c r="P632" s="57"/>
      <c r="Q632" s="57"/>
    </row>
    <row r="633" spans="3:17">
      <c r="C633" s="27" t="s">
        <v>1124</v>
      </c>
      <c r="D633" s="74"/>
      <c r="E633" s="110" t="s">
        <v>1564</v>
      </c>
      <c r="F633" s="18">
        <v>24000</v>
      </c>
      <c r="G633" s="65">
        <v>4.0500000000000001E-2</v>
      </c>
      <c r="H633" s="18">
        <v>23028</v>
      </c>
      <c r="I633" s="18">
        <v>7500</v>
      </c>
      <c r="J633" s="18">
        <v>1600.96</v>
      </c>
      <c r="K633" s="18">
        <v>1378.54</v>
      </c>
      <c r="L633" s="18">
        <v>1246.74</v>
      </c>
      <c r="M633" s="18">
        <v>496</v>
      </c>
      <c r="N633" s="57"/>
      <c r="O633" s="57"/>
      <c r="P633" s="57"/>
      <c r="Q633" s="57"/>
    </row>
    <row r="634" spans="3:17">
      <c r="C634" s="27" t="s">
        <v>1126</v>
      </c>
      <c r="D634" s="74"/>
      <c r="E634" s="110" t="s">
        <v>1565</v>
      </c>
      <c r="F634" s="18">
        <v>54000</v>
      </c>
      <c r="G634" s="65">
        <v>4.0500000000000001E-2</v>
      </c>
      <c r="H634" s="18">
        <v>51813</v>
      </c>
      <c r="I634" s="18">
        <v>7500</v>
      </c>
      <c r="J634" s="18">
        <v>3273.3</v>
      </c>
      <c r="K634" s="18">
        <v>2839.06</v>
      </c>
      <c r="L634" s="18">
        <v>2581.73</v>
      </c>
      <c r="M634" s="18">
        <v>1116</v>
      </c>
      <c r="N634" s="57"/>
      <c r="O634" s="57"/>
      <c r="P634" s="57"/>
      <c r="Q634" s="57"/>
    </row>
    <row r="635" spans="3:17">
      <c r="C635" t="s">
        <v>1128</v>
      </c>
      <c r="D635" s="74"/>
      <c r="E635" s="18" t="s">
        <v>1129</v>
      </c>
      <c r="F635" s="18">
        <v>40000</v>
      </c>
      <c r="G635" s="65">
        <v>4.0500000000000001E-2</v>
      </c>
      <c r="H635" s="18">
        <v>38380</v>
      </c>
      <c r="I635" s="18"/>
      <c r="J635" s="18">
        <v>2231.12</v>
      </c>
      <c r="K635" s="18">
        <v>1948.69</v>
      </c>
      <c r="L635" s="18">
        <v>1781.32</v>
      </c>
      <c r="M635" s="18">
        <v>828</v>
      </c>
      <c r="N635" s="57"/>
      <c r="O635" s="57"/>
      <c r="P635" s="57"/>
      <c r="Q635" s="57"/>
    </row>
    <row r="636" spans="3:17">
      <c r="C636" t="s">
        <v>1130</v>
      </c>
      <c r="D636" s="74"/>
      <c r="E636" s="18" t="s">
        <v>1131</v>
      </c>
      <c r="F636" s="18">
        <v>15000</v>
      </c>
      <c r="G636" s="65">
        <v>4.0500000000000001E-2</v>
      </c>
      <c r="H636" s="18">
        <v>14393</v>
      </c>
      <c r="I636" s="18"/>
      <c r="J636" s="18">
        <v>836.17</v>
      </c>
      <c r="K636" s="18">
        <v>730.26</v>
      </c>
      <c r="L636" s="18">
        <v>667.5</v>
      </c>
      <c r="M636" s="18">
        <v>310</v>
      </c>
      <c r="N636" s="57"/>
      <c r="O636" s="57"/>
      <c r="P636" s="57"/>
      <c r="Q636" s="57"/>
    </row>
    <row r="637" spans="3:17">
      <c r="C637" t="s">
        <v>1132</v>
      </c>
      <c r="D637" s="74"/>
      <c r="E637" s="18" t="s">
        <v>1133</v>
      </c>
      <c r="F637" s="18">
        <v>15000</v>
      </c>
      <c r="G637" s="65">
        <v>4.0500000000000001E-2</v>
      </c>
      <c r="H637" s="18">
        <v>14393</v>
      </c>
      <c r="I637" s="18"/>
      <c r="J637" s="18">
        <v>836.17</v>
      </c>
      <c r="K637" s="18">
        <v>730.26</v>
      </c>
      <c r="L637" s="18">
        <v>667.5</v>
      </c>
      <c r="M637" s="18">
        <v>310</v>
      </c>
      <c r="N637" s="57"/>
      <c r="O637" s="57"/>
      <c r="P637" s="57"/>
      <c r="Q637" s="57"/>
    </row>
    <row r="638" spans="3:17">
      <c r="C638" t="s">
        <v>1134</v>
      </c>
      <c r="D638" s="74"/>
      <c r="E638" s="18" t="s">
        <v>1135</v>
      </c>
      <c r="F638" s="18">
        <v>11000</v>
      </c>
      <c r="G638" s="65">
        <v>4.0500000000000001E-2</v>
      </c>
      <c r="H638" s="18">
        <v>10555</v>
      </c>
      <c r="I638" s="18"/>
      <c r="J638" s="18">
        <v>612.86</v>
      </c>
      <c r="K638" s="18">
        <v>535.19000000000005</v>
      </c>
      <c r="L638" s="18">
        <v>489.16</v>
      </c>
      <c r="M638" s="18">
        <v>227</v>
      </c>
      <c r="N638" s="57"/>
      <c r="O638" s="57"/>
      <c r="P638" s="57"/>
      <c r="Q638" s="57"/>
    </row>
    <row r="639" spans="3:17">
      <c r="C639" t="s">
        <v>1136</v>
      </c>
      <c r="D639" s="74"/>
      <c r="E639" s="18" t="s">
        <v>1137</v>
      </c>
      <c r="F639" s="18">
        <v>1000</v>
      </c>
      <c r="G639" s="65">
        <v>0.04</v>
      </c>
      <c r="H639" s="18">
        <v>960</v>
      </c>
      <c r="I639" s="18"/>
      <c r="J639" s="18">
        <v>57.08</v>
      </c>
      <c r="K639" s="18">
        <v>50.02</v>
      </c>
      <c r="L639" s="18">
        <v>45.83</v>
      </c>
      <c r="M639" s="18">
        <v>22</v>
      </c>
      <c r="N639" s="57"/>
      <c r="O639" s="57"/>
      <c r="P639" s="57"/>
      <c r="Q639" s="57"/>
    </row>
    <row r="640" spans="3:17">
      <c r="C640" t="s">
        <v>1138</v>
      </c>
      <c r="D640" s="74"/>
      <c r="E640" s="18" t="s">
        <v>1139</v>
      </c>
      <c r="F640" s="18">
        <v>30000</v>
      </c>
      <c r="G640" s="65">
        <v>4.0500000000000001E-2</v>
      </c>
      <c r="H640" s="18">
        <v>28785</v>
      </c>
      <c r="I640" s="18"/>
      <c r="J640" s="18">
        <v>1570.34</v>
      </c>
      <c r="K640" s="18">
        <v>1358.52</v>
      </c>
      <c r="L640" s="18">
        <v>1232.99</v>
      </c>
      <c r="M640" s="18">
        <v>518</v>
      </c>
      <c r="N640" s="57"/>
      <c r="O640" s="57"/>
      <c r="P640" s="57"/>
      <c r="Q640" s="57"/>
    </row>
    <row r="641" spans="3:17">
      <c r="C641" t="s">
        <v>1140</v>
      </c>
      <c r="D641" s="74"/>
      <c r="E641" s="18" t="s">
        <v>1141</v>
      </c>
      <c r="F641" s="18">
        <v>8000</v>
      </c>
      <c r="G641" s="65">
        <v>4.0500000000000001E-2</v>
      </c>
      <c r="H641" s="18">
        <v>7676</v>
      </c>
      <c r="I641" s="18"/>
      <c r="J641" s="18">
        <v>445.62</v>
      </c>
      <c r="K641" s="18">
        <v>389.14</v>
      </c>
      <c r="L641" s="18">
        <v>355.66</v>
      </c>
      <c r="M641" s="18">
        <v>165</v>
      </c>
      <c r="N641" s="57"/>
      <c r="O641" s="57"/>
      <c r="P641" s="57"/>
      <c r="Q641" s="57"/>
    </row>
    <row r="642" spans="3:17">
      <c r="C642" t="s">
        <v>1142</v>
      </c>
      <c r="D642" s="74"/>
      <c r="E642" s="18" t="s">
        <v>1143</v>
      </c>
      <c r="F642" s="18">
        <v>2000</v>
      </c>
      <c r="G642" s="65">
        <v>0</v>
      </c>
      <c r="H642" s="18">
        <v>2000</v>
      </c>
      <c r="I642" s="18"/>
      <c r="J642" s="18">
        <v>111.16</v>
      </c>
      <c r="K642" s="18">
        <v>97.03</v>
      </c>
      <c r="L642" s="18">
        <v>88.67</v>
      </c>
      <c r="M642" s="18">
        <v>41</v>
      </c>
      <c r="N642" s="57"/>
      <c r="O642" s="57"/>
      <c r="P642" s="57"/>
      <c r="Q642" s="57"/>
    </row>
    <row r="643" spans="3:17">
      <c r="C643" t="s">
        <v>1144</v>
      </c>
      <c r="D643" s="74"/>
      <c r="E643" s="18" t="s">
        <v>1145</v>
      </c>
      <c r="F643" s="18">
        <v>2000</v>
      </c>
      <c r="G643" s="65">
        <v>4.0500000000000001E-2</v>
      </c>
      <c r="H643" s="18">
        <v>1919</v>
      </c>
      <c r="I643" s="18"/>
      <c r="J643" s="18">
        <v>111.16</v>
      </c>
      <c r="K643" s="18">
        <v>97.03</v>
      </c>
      <c r="L643" s="18">
        <v>88.67</v>
      </c>
      <c r="M643" s="18">
        <v>41</v>
      </c>
      <c r="N643" s="57"/>
      <c r="O643" s="57"/>
      <c r="P643" s="57"/>
      <c r="Q643" s="57"/>
    </row>
    <row r="644" spans="3:17">
      <c r="C644" t="s">
        <v>1146</v>
      </c>
      <c r="D644" s="74"/>
      <c r="E644" s="18" t="s">
        <v>1147</v>
      </c>
      <c r="F644" s="18">
        <v>4000</v>
      </c>
      <c r="G644" s="65">
        <v>4.0500000000000001E-2</v>
      </c>
      <c r="H644" s="18">
        <v>3838</v>
      </c>
      <c r="I644" s="18"/>
      <c r="J644" s="18">
        <v>224.31</v>
      </c>
      <c r="K644" s="18">
        <v>196.07</v>
      </c>
      <c r="L644" s="18">
        <v>179.33</v>
      </c>
      <c r="M644" s="18">
        <v>84</v>
      </c>
      <c r="N644" s="57"/>
      <c r="O644" s="57"/>
      <c r="P644" s="57"/>
      <c r="Q644" s="57"/>
    </row>
    <row r="645" spans="3:17">
      <c r="C645" t="s">
        <v>1148</v>
      </c>
      <c r="D645" s="74"/>
      <c r="E645" s="18" t="s">
        <v>1149</v>
      </c>
      <c r="F645" s="18">
        <v>4000</v>
      </c>
      <c r="G645" s="65">
        <v>4.0500000000000001E-2</v>
      </c>
      <c r="H645" s="18">
        <v>3838</v>
      </c>
      <c r="I645" s="18"/>
      <c r="J645" s="18">
        <v>224.31</v>
      </c>
      <c r="K645" s="18">
        <v>196.07</v>
      </c>
      <c r="L645" s="18">
        <v>179.33</v>
      </c>
      <c r="M645" s="18">
        <v>84</v>
      </c>
      <c r="N645" s="57"/>
      <c r="O645" s="57"/>
      <c r="P645" s="57"/>
      <c r="Q645" s="57"/>
    </row>
    <row r="646" spans="3:17">
      <c r="C646" t="s">
        <v>1150</v>
      </c>
      <c r="D646" s="74"/>
      <c r="E646" s="18" t="s">
        <v>1151</v>
      </c>
      <c r="F646" s="18">
        <v>11500</v>
      </c>
      <c r="G646" s="65">
        <v>4.0500000000000001E-2</v>
      </c>
      <c r="H646" s="18">
        <v>11034</v>
      </c>
      <c r="I646" s="18"/>
      <c r="J646" s="18">
        <v>642.4</v>
      </c>
      <c r="K646" s="18">
        <v>561.20000000000005</v>
      </c>
      <c r="L646" s="18">
        <v>513.08000000000004</v>
      </c>
      <c r="M646" s="18">
        <v>239</v>
      </c>
      <c r="N646" s="57"/>
      <c r="O646" s="57"/>
      <c r="P646" s="57"/>
      <c r="Q646" s="57"/>
    </row>
    <row r="647" spans="3:17">
      <c r="C647" t="s">
        <v>1152</v>
      </c>
      <c r="D647" s="74"/>
      <c r="E647" s="18" t="s">
        <v>1153</v>
      </c>
      <c r="F647" s="18">
        <v>30000</v>
      </c>
      <c r="G647" s="65">
        <v>0</v>
      </c>
      <c r="H647" s="18">
        <v>30000</v>
      </c>
      <c r="I647" s="18"/>
      <c r="J647" s="18">
        <v>1672.34</v>
      </c>
      <c r="K647" s="18">
        <v>1460.52</v>
      </c>
      <c r="L647" s="18">
        <v>1334.99</v>
      </c>
      <c r="M647" s="18">
        <v>620</v>
      </c>
      <c r="N647" s="57"/>
      <c r="O647" s="57"/>
      <c r="P647" s="57"/>
      <c r="Q647" s="57"/>
    </row>
    <row r="648" spans="3:17">
      <c r="C648" t="s">
        <v>1154</v>
      </c>
      <c r="D648" s="74"/>
      <c r="E648" s="18" t="s">
        <v>1155</v>
      </c>
      <c r="F648" s="18">
        <v>5000</v>
      </c>
      <c r="G648" s="65">
        <v>4.0399999999999998E-2</v>
      </c>
      <c r="H648" s="18">
        <v>4798</v>
      </c>
      <c r="I648" s="18"/>
      <c r="J648" s="18">
        <v>237.39</v>
      </c>
      <c r="K648" s="18">
        <v>202.09</v>
      </c>
      <c r="L648" s="18">
        <v>181.17</v>
      </c>
      <c r="M648" s="18">
        <v>62</v>
      </c>
      <c r="N648" s="57"/>
      <c r="O648" s="57"/>
      <c r="P648" s="57"/>
      <c r="Q648" s="57"/>
    </row>
    <row r="649" spans="3:17">
      <c r="C649" s="27" t="s">
        <v>1156</v>
      </c>
      <c r="D649" s="74"/>
      <c r="E649" s="110" t="s">
        <v>1566</v>
      </c>
      <c r="F649" s="18">
        <v>32000</v>
      </c>
      <c r="G649" s="65">
        <v>4.0500000000000001E-2</v>
      </c>
      <c r="H649" s="18">
        <v>30704</v>
      </c>
      <c r="I649" s="18">
        <v>10500</v>
      </c>
      <c r="J649" s="18">
        <v>2151.8200000000002</v>
      </c>
      <c r="K649" s="18">
        <v>1851.73</v>
      </c>
      <c r="L649" s="18">
        <v>1673.9</v>
      </c>
      <c r="M649" s="18">
        <v>661</v>
      </c>
      <c r="N649" s="57"/>
      <c r="O649" s="57"/>
      <c r="P649" s="57"/>
      <c r="Q649" s="57"/>
    </row>
    <row r="650" spans="3:17">
      <c r="C650" t="s">
        <v>1128</v>
      </c>
      <c r="D650" s="74"/>
      <c r="E650" s="18" t="s">
        <v>1129</v>
      </c>
      <c r="F650" s="18">
        <v>40000</v>
      </c>
      <c r="G650" s="65">
        <v>4.0500000000000001E-2</v>
      </c>
      <c r="H650" s="18">
        <v>38380</v>
      </c>
      <c r="I650" s="18"/>
      <c r="J650" s="18">
        <v>2231.12</v>
      </c>
      <c r="K650" s="18">
        <v>1948.69</v>
      </c>
      <c r="L650" s="18">
        <v>1781.32</v>
      </c>
      <c r="M650" s="18">
        <v>828</v>
      </c>
      <c r="N650" s="57"/>
      <c r="O650" s="57"/>
      <c r="P650" s="57"/>
      <c r="Q650" s="57"/>
    </row>
    <row r="651" spans="3:17">
      <c r="C651" t="s">
        <v>1130</v>
      </c>
      <c r="D651" s="74"/>
      <c r="E651" s="18" t="s">
        <v>1131</v>
      </c>
      <c r="F651" s="18">
        <v>15000</v>
      </c>
      <c r="G651" s="65">
        <v>4.0500000000000001E-2</v>
      </c>
      <c r="H651" s="18">
        <v>14393</v>
      </c>
      <c r="I651" s="18"/>
      <c r="J651" s="18">
        <v>836.17</v>
      </c>
      <c r="K651" s="18">
        <v>730.26</v>
      </c>
      <c r="L651" s="18">
        <v>667.5</v>
      </c>
      <c r="M651" s="18">
        <v>310</v>
      </c>
      <c r="N651" s="57"/>
      <c r="O651" s="57"/>
      <c r="P651" s="57"/>
      <c r="Q651" s="57"/>
    </row>
    <row r="652" spans="3:17">
      <c r="C652" t="s">
        <v>1132</v>
      </c>
      <c r="D652" s="74"/>
      <c r="E652" s="18" t="s">
        <v>1133</v>
      </c>
      <c r="F652" s="18">
        <v>15000</v>
      </c>
      <c r="G652" s="65">
        <v>4.0500000000000001E-2</v>
      </c>
      <c r="H652" s="18">
        <v>14393</v>
      </c>
      <c r="I652" s="18"/>
      <c r="J652" s="18">
        <v>836.17</v>
      </c>
      <c r="K652" s="18">
        <v>730.26</v>
      </c>
      <c r="L652" s="18">
        <v>667.5</v>
      </c>
      <c r="M652" s="18">
        <v>310</v>
      </c>
      <c r="N652" s="57"/>
      <c r="O652" s="57"/>
      <c r="P652" s="57"/>
      <c r="Q652" s="57"/>
    </row>
    <row r="653" spans="3:17">
      <c r="C653" t="s">
        <v>1134</v>
      </c>
      <c r="D653" s="74"/>
      <c r="E653" s="18" t="s">
        <v>1135</v>
      </c>
      <c r="F653" s="18">
        <v>11000</v>
      </c>
      <c r="G653" s="65">
        <v>4.0500000000000001E-2</v>
      </c>
      <c r="H653" s="18">
        <v>10555</v>
      </c>
      <c r="I653" s="18"/>
      <c r="J653" s="18">
        <v>612.86</v>
      </c>
      <c r="K653" s="18">
        <v>535.19000000000005</v>
      </c>
      <c r="L653" s="18">
        <v>489.16</v>
      </c>
      <c r="M653" s="18">
        <v>227</v>
      </c>
      <c r="N653" s="57"/>
      <c r="O653" s="57"/>
      <c r="P653" s="57"/>
      <c r="Q653" s="57"/>
    </row>
    <row r="654" spans="3:17">
      <c r="C654" t="s">
        <v>1136</v>
      </c>
      <c r="D654" s="74"/>
      <c r="E654" s="18" t="s">
        <v>1137</v>
      </c>
      <c r="F654" s="18">
        <v>1000</v>
      </c>
      <c r="G654" s="65">
        <v>0.04</v>
      </c>
      <c r="H654" s="18">
        <v>960</v>
      </c>
      <c r="I654" s="18"/>
      <c r="J654" s="18">
        <v>57.08</v>
      </c>
      <c r="K654" s="18">
        <v>50.02</v>
      </c>
      <c r="L654" s="18">
        <v>45.83</v>
      </c>
      <c r="M654" s="18">
        <v>22</v>
      </c>
      <c r="N654" s="57"/>
      <c r="O654" s="57"/>
      <c r="P654" s="57"/>
      <c r="Q654" s="57"/>
    </row>
    <row r="655" spans="3:17">
      <c r="C655" t="s">
        <v>1158</v>
      </c>
      <c r="D655" s="74"/>
      <c r="E655" s="18" t="s">
        <v>1159</v>
      </c>
      <c r="F655" s="18">
        <v>4000</v>
      </c>
      <c r="G655" s="65">
        <v>4.0500000000000001E-2</v>
      </c>
      <c r="H655" s="18">
        <v>3838</v>
      </c>
      <c r="I655" s="18"/>
      <c r="J655" s="18">
        <v>224.31</v>
      </c>
      <c r="K655" s="18">
        <v>196.07</v>
      </c>
      <c r="L655" s="18">
        <v>179.33</v>
      </c>
      <c r="M655" s="18">
        <v>84</v>
      </c>
      <c r="N655" s="57"/>
      <c r="O655" s="57"/>
      <c r="P655" s="57"/>
      <c r="Q655" s="57"/>
    </row>
    <row r="656" spans="3:17">
      <c r="C656" t="s">
        <v>1160</v>
      </c>
      <c r="D656" s="74"/>
      <c r="E656" s="18" t="s">
        <v>1161</v>
      </c>
      <c r="F656" s="18">
        <v>9000</v>
      </c>
      <c r="G656" s="65">
        <v>4.0399999999999998E-2</v>
      </c>
      <c r="H656" s="18">
        <v>8636</v>
      </c>
      <c r="I656" s="18"/>
      <c r="J656" s="18">
        <v>501.7</v>
      </c>
      <c r="K656" s="18">
        <v>438.16</v>
      </c>
      <c r="L656" s="18">
        <v>400.5</v>
      </c>
      <c r="M656" s="18">
        <v>186</v>
      </c>
      <c r="N656" s="57"/>
      <c r="O656" s="57"/>
      <c r="P656" s="57"/>
      <c r="Q656" s="57"/>
    </row>
    <row r="657" spans="3:17">
      <c r="C657" t="s">
        <v>1162</v>
      </c>
      <c r="D657" s="74"/>
      <c r="E657" s="18" t="s">
        <v>1163</v>
      </c>
      <c r="F657" s="18">
        <v>1500</v>
      </c>
      <c r="G657" s="65">
        <v>4.07E-2</v>
      </c>
      <c r="H657" s="18">
        <v>1439</v>
      </c>
      <c r="I657" s="18"/>
      <c r="J657" s="18">
        <v>52.62</v>
      </c>
      <c r="K657" s="18">
        <v>42.03</v>
      </c>
      <c r="L657" s="18">
        <v>35.75</v>
      </c>
      <c r="M657" s="18">
        <v>0</v>
      </c>
      <c r="N657" s="57"/>
      <c r="O657" s="57"/>
      <c r="P657" s="57"/>
      <c r="Q657" s="57"/>
    </row>
    <row r="658" spans="3:17">
      <c r="C658" t="s">
        <v>1138</v>
      </c>
      <c r="D658" s="74"/>
      <c r="E658" s="18" t="s">
        <v>1139</v>
      </c>
      <c r="F658" s="18">
        <v>30000</v>
      </c>
      <c r="G658" s="65">
        <v>4.0500000000000001E-2</v>
      </c>
      <c r="H658" s="18">
        <v>28785</v>
      </c>
      <c r="I658" s="18"/>
      <c r="J658" s="18">
        <v>1880.34</v>
      </c>
      <c r="K658" s="18">
        <v>1668.52</v>
      </c>
      <c r="L658" s="18">
        <v>1542.99</v>
      </c>
      <c r="M658" s="18">
        <v>828</v>
      </c>
      <c r="N658" s="57"/>
      <c r="O658" s="57"/>
      <c r="P658" s="57"/>
      <c r="Q658" s="57"/>
    </row>
    <row r="659" spans="3:17">
      <c r="C659" t="s">
        <v>1164</v>
      </c>
      <c r="D659" s="74"/>
      <c r="E659" s="18" t="s">
        <v>1165</v>
      </c>
      <c r="F659" s="18">
        <v>0</v>
      </c>
      <c r="G659" s="65">
        <v>0</v>
      </c>
      <c r="H659" s="18">
        <v>0</v>
      </c>
      <c r="I659" s="18"/>
      <c r="J659" s="18">
        <v>0</v>
      </c>
      <c r="K659" s="18">
        <v>0</v>
      </c>
      <c r="L659" s="18">
        <v>0</v>
      </c>
      <c r="M659" s="18">
        <v>0</v>
      </c>
      <c r="N659" s="57"/>
      <c r="O659" s="57"/>
      <c r="P659" s="57"/>
      <c r="Q659" s="57"/>
    </row>
    <row r="660" spans="3:17">
      <c r="C660" t="s">
        <v>1140</v>
      </c>
      <c r="D660" s="74"/>
      <c r="E660" s="18" t="s">
        <v>1141</v>
      </c>
      <c r="F660" s="18">
        <v>8000</v>
      </c>
      <c r="G660" s="65">
        <v>4.0500000000000001E-2</v>
      </c>
      <c r="H660" s="18">
        <v>7676</v>
      </c>
      <c r="I660" s="18"/>
      <c r="J660" s="18">
        <v>445.62</v>
      </c>
      <c r="K660" s="18">
        <v>389.14</v>
      </c>
      <c r="L660" s="18">
        <v>355.66</v>
      </c>
      <c r="M660" s="18">
        <v>165</v>
      </c>
      <c r="N660" s="57"/>
      <c r="O660" s="57"/>
      <c r="P660" s="57"/>
      <c r="Q660" s="57"/>
    </row>
    <row r="661" spans="3:17">
      <c r="C661" t="s">
        <v>1142</v>
      </c>
      <c r="D661" s="74"/>
      <c r="E661" s="18" t="s">
        <v>1143</v>
      </c>
      <c r="F661" s="18">
        <v>2000</v>
      </c>
      <c r="G661" s="65">
        <v>0</v>
      </c>
      <c r="H661" s="18">
        <v>2000</v>
      </c>
      <c r="I661" s="18"/>
      <c r="J661" s="18">
        <v>111.16</v>
      </c>
      <c r="K661" s="18">
        <v>97.03</v>
      </c>
      <c r="L661" s="18">
        <v>88.67</v>
      </c>
      <c r="M661" s="18">
        <v>41</v>
      </c>
      <c r="N661" s="57"/>
      <c r="O661" s="57"/>
      <c r="P661" s="57"/>
      <c r="Q661" s="57"/>
    </row>
    <row r="662" spans="3:17">
      <c r="C662" t="s">
        <v>1144</v>
      </c>
      <c r="D662" s="74"/>
      <c r="E662" s="18" t="s">
        <v>1145</v>
      </c>
      <c r="F662" s="18">
        <v>2000</v>
      </c>
      <c r="G662" s="65">
        <v>4.0500000000000001E-2</v>
      </c>
      <c r="H662" s="18">
        <v>1919</v>
      </c>
      <c r="I662" s="18"/>
      <c r="J662" s="18">
        <v>111.16</v>
      </c>
      <c r="K662" s="18">
        <v>97.03</v>
      </c>
      <c r="L662" s="18">
        <v>88.67</v>
      </c>
      <c r="M662" s="18">
        <v>41</v>
      </c>
      <c r="N662" s="57"/>
      <c r="O662" s="57"/>
      <c r="P662" s="57"/>
      <c r="Q662" s="57"/>
    </row>
    <row r="663" spans="3:17">
      <c r="C663" t="s">
        <v>1146</v>
      </c>
      <c r="D663" s="74"/>
      <c r="E663" s="18" t="s">
        <v>1147</v>
      </c>
      <c r="F663" s="18">
        <v>4000</v>
      </c>
      <c r="G663" s="65">
        <v>4.0500000000000001E-2</v>
      </c>
      <c r="H663" s="18">
        <v>3838</v>
      </c>
      <c r="I663" s="18"/>
      <c r="J663" s="18">
        <v>224.31</v>
      </c>
      <c r="K663" s="18">
        <v>196.07</v>
      </c>
      <c r="L663" s="18">
        <v>179.33</v>
      </c>
      <c r="M663" s="18">
        <v>84</v>
      </c>
      <c r="N663" s="57"/>
      <c r="O663" s="57"/>
      <c r="P663" s="57"/>
      <c r="Q663" s="57"/>
    </row>
    <row r="664" spans="3:17">
      <c r="C664" t="s">
        <v>1148</v>
      </c>
      <c r="D664" s="74"/>
      <c r="E664" s="18" t="s">
        <v>1149</v>
      </c>
      <c r="F664" s="18">
        <v>4000</v>
      </c>
      <c r="G664" s="65">
        <v>4.0500000000000001E-2</v>
      </c>
      <c r="H664" s="18">
        <v>3838</v>
      </c>
      <c r="I664" s="18"/>
      <c r="J664" s="18">
        <v>224.31</v>
      </c>
      <c r="K664" s="18">
        <v>196.07</v>
      </c>
      <c r="L664" s="18">
        <v>179.33</v>
      </c>
      <c r="M664" s="18">
        <v>84</v>
      </c>
      <c r="N664" s="57"/>
      <c r="O664" s="57"/>
      <c r="P664" s="57"/>
      <c r="Q664" s="57"/>
    </row>
    <row r="665" spans="3:17">
      <c r="C665" t="s">
        <v>1150</v>
      </c>
      <c r="D665" s="74"/>
      <c r="E665" s="18" t="s">
        <v>1151</v>
      </c>
      <c r="F665" s="18">
        <v>11500</v>
      </c>
      <c r="G665" s="65">
        <v>4.0500000000000001E-2</v>
      </c>
      <c r="H665" s="18">
        <v>11034</v>
      </c>
      <c r="I665" s="18"/>
      <c r="J665" s="18">
        <v>642.4</v>
      </c>
      <c r="K665" s="18">
        <v>561.20000000000005</v>
      </c>
      <c r="L665" s="18">
        <v>513.08000000000004</v>
      </c>
      <c r="M665" s="18">
        <v>239</v>
      </c>
      <c r="N665" s="57"/>
      <c r="O665" s="57"/>
      <c r="P665" s="57"/>
      <c r="Q665" s="57"/>
    </row>
    <row r="666" spans="3:17">
      <c r="C666" s="27" t="s">
        <v>1166</v>
      </c>
      <c r="D666" s="74"/>
      <c r="E666" s="110" t="s">
        <v>1567</v>
      </c>
      <c r="F666" s="18">
        <v>69000</v>
      </c>
      <c r="G666" s="65">
        <v>4.0500000000000001E-2</v>
      </c>
      <c r="H666" s="18">
        <v>66206</v>
      </c>
      <c r="I666" s="18">
        <v>10500</v>
      </c>
      <c r="J666" s="18">
        <v>4214.7</v>
      </c>
      <c r="K666" s="18">
        <v>3653.37</v>
      </c>
      <c r="L666" s="18">
        <v>3320.72</v>
      </c>
      <c r="M666" s="18">
        <v>1426</v>
      </c>
      <c r="N666" s="57"/>
      <c r="O666" s="57"/>
      <c r="P666" s="57"/>
      <c r="Q666" s="57"/>
    </row>
    <row r="667" spans="3:17">
      <c r="C667" t="s">
        <v>1154</v>
      </c>
      <c r="D667" s="74"/>
      <c r="E667" s="18" t="s">
        <v>1155</v>
      </c>
      <c r="F667" s="18">
        <v>5000</v>
      </c>
      <c r="G667" s="65">
        <v>4.0399999999999998E-2</v>
      </c>
      <c r="H667" s="18">
        <v>4798</v>
      </c>
      <c r="I667" s="18"/>
      <c r="J667" s="18">
        <v>278.39</v>
      </c>
      <c r="K667" s="18">
        <v>243.09</v>
      </c>
      <c r="L667" s="18">
        <v>222.17</v>
      </c>
      <c r="M667" s="18">
        <v>103</v>
      </c>
      <c r="N667" s="57"/>
      <c r="O667" s="57"/>
      <c r="P667" s="57"/>
      <c r="Q667" s="57"/>
    </row>
    <row r="668" spans="3:17">
      <c r="C668" t="s">
        <v>1130</v>
      </c>
      <c r="D668" s="74"/>
      <c r="E668" s="18" t="s">
        <v>1131</v>
      </c>
      <c r="F668" s="18">
        <v>15000</v>
      </c>
      <c r="G668" s="65">
        <v>4.0500000000000001E-2</v>
      </c>
      <c r="H668" s="18">
        <v>14393</v>
      </c>
      <c r="I668" s="18"/>
      <c r="J668" s="18">
        <v>836.17</v>
      </c>
      <c r="K668" s="18">
        <v>730.26</v>
      </c>
      <c r="L668" s="18">
        <v>667.5</v>
      </c>
      <c r="M668" s="18">
        <v>310</v>
      </c>
      <c r="N668" s="57"/>
      <c r="O668" s="57"/>
      <c r="P668" s="57"/>
      <c r="Q668" s="57"/>
    </row>
    <row r="669" spans="3:17">
      <c r="C669" t="s">
        <v>1132</v>
      </c>
      <c r="D669" s="74"/>
      <c r="E669" s="18" t="s">
        <v>1133</v>
      </c>
      <c r="F669" s="18">
        <v>15000</v>
      </c>
      <c r="G669" s="65">
        <v>4.0500000000000001E-2</v>
      </c>
      <c r="H669" s="18">
        <v>14393</v>
      </c>
      <c r="I669" s="18"/>
      <c r="J669" s="18">
        <v>836.17</v>
      </c>
      <c r="K669" s="18">
        <v>730.26</v>
      </c>
      <c r="L669" s="18">
        <v>667.5</v>
      </c>
      <c r="M669" s="18">
        <v>310</v>
      </c>
      <c r="N669" s="57"/>
      <c r="O669" s="57"/>
      <c r="P669" s="57"/>
      <c r="Q669" s="57"/>
    </row>
    <row r="670" spans="3:17">
      <c r="C670" t="s">
        <v>1134</v>
      </c>
      <c r="D670" s="74"/>
      <c r="E670" s="18" t="s">
        <v>1135</v>
      </c>
      <c r="F670" s="18">
        <v>11000</v>
      </c>
      <c r="G670" s="65">
        <v>4.0500000000000001E-2</v>
      </c>
      <c r="H670" s="18">
        <v>10555</v>
      </c>
      <c r="I670" s="18"/>
      <c r="J670" s="18">
        <v>612.86</v>
      </c>
      <c r="K670" s="18">
        <v>535.19000000000005</v>
      </c>
      <c r="L670" s="18">
        <v>489.16</v>
      </c>
      <c r="M670" s="18">
        <v>227</v>
      </c>
      <c r="N670" s="57"/>
      <c r="O670" s="57"/>
      <c r="P670" s="57"/>
      <c r="Q670" s="57"/>
    </row>
    <row r="671" spans="3:17">
      <c r="C671" t="s">
        <v>1136</v>
      </c>
      <c r="D671" s="74"/>
      <c r="E671" s="18" t="s">
        <v>1137</v>
      </c>
      <c r="F671" s="18">
        <v>1000</v>
      </c>
      <c r="G671" s="65">
        <v>0.04</v>
      </c>
      <c r="H671" s="18">
        <v>960</v>
      </c>
      <c r="I671" s="18"/>
      <c r="J671" s="18">
        <v>57.08</v>
      </c>
      <c r="K671" s="18">
        <v>50.02</v>
      </c>
      <c r="L671" s="18">
        <v>45.83</v>
      </c>
      <c r="M671" s="18">
        <v>22</v>
      </c>
      <c r="N671" s="57"/>
      <c r="O671" s="57"/>
      <c r="P671" s="57"/>
      <c r="Q671" s="57"/>
    </row>
    <row r="672" spans="3:17">
      <c r="C672" t="s">
        <v>1158</v>
      </c>
      <c r="D672" s="74"/>
      <c r="E672" s="18" t="s">
        <v>1159</v>
      </c>
      <c r="F672" s="18">
        <v>4000</v>
      </c>
      <c r="G672" s="65">
        <v>4.0500000000000001E-2</v>
      </c>
      <c r="H672" s="18">
        <v>3838</v>
      </c>
      <c r="I672" s="18"/>
      <c r="J672" s="18">
        <v>224.31</v>
      </c>
      <c r="K672" s="18">
        <v>196.07</v>
      </c>
      <c r="L672" s="18">
        <v>179.33</v>
      </c>
      <c r="M672" s="18">
        <v>84</v>
      </c>
      <c r="N672" s="57"/>
      <c r="O672" s="57"/>
      <c r="P672" s="57"/>
      <c r="Q672" s="57"/>
    </row>
    <row r="673" spans="3:17">
      <c r="C673" t="s">
        <v>1160</v>
      </c>
      <c r="D673" s="74"/>
      <c r="E673" s="18" t="s">
        <v>1161</v>
      </c>
      <c r="F673" s="18">
        <v>9000</v>
      </c>
      <c r="G673" s="65">
        <v>4.0399999999999998E-2</v>
      </c>
      <c r="H673" s="18">
        <v>8636</v>
      </c>
      <c r="I673" s="18"/>
      <c r="J673" s="18">
        <v>501.7</v>
      </c>
      <c r="K673" s="18">
        <v>438.16</v>
      </c>
      <c r="L673" s="18">
        <v>400.5</v>
      </c>
      <c r="M673" s="18">
        <v>186</v>
      </c>
      <c r="N673" s="57"/>
      <c r="O673" s="57"/>
      <c r="P673" s="57"/>
      <c r="Q673" s="57"/>
    </row>
    <row r="674" spans="3:17">
      <c r="C674" t="s">
        <v>1162</v>
      </c>
      <c r="D674" s="74"/>
      <c r="E674" s="18" t="s">
        <v>1163</v>
      </c>
      <c r="F674" s="18">
        <v>1500</v>
      </c>
      <c r="G674" s="65">
        <v>4.07E-2</v>
      </c>
      <c r="H674" s="18">
        <v>1439</v>
      </c>
      <c r="I674" s="18"/>
      <c r="J674" s="18">
        <v>52.62</v>
      </c>
      <c r="K674" s="18">
        <v>42.03</v>
      </c>
      <c r="L674" s="18">
        <v>35.75</v>
      </c>
      <c r="M674" s="18">
        <v>0</v>
      </c>
      <c r="N674" s="57"/>
      <c r="O674" s="57"/>
      <c r="P674" s="57"/>
      <c r="Q674" s="57"/>
    </row>
    <row r="675" spans="3:17">
      <c r="C675" t="s">
        <v>1168</v>
      </c>
      <c r="D675" s="74"/>
      <c r="E675" s="18" t="s">
        <v>1169</v>
      </c>
      <c r="F675" s="18">
        <v>9000</v>
      </c>
      <c r="G675" s="65">
        <v>4.0399999999999998E-2</v>
      </c>
      <c r="H675" s="18">
        <v>8636</v>
      </c>
      <c r="I675" s="18"/>
      <c r="J675" s="18">
        <v>315.7</v>
      </c>
      <c r="K675" s="18">
        <v>252.16</v>
      </c>
      <c r="L675" s="18">
        <v>214.5</v>
      </c>
      <c r="M675" s="18">
        <v>0</v>
      </c>
      <c r="N675" s="57"/>
      <c r="O675" s="57"/>
      <c r="P675" s="57"/>
      <c r="Q675" s="57"/>
    </row>
    <row r="676" spans="3:17">
      <c r="C676" t="s">
        <v>1138</v>
      </c>
      <c r="D676" s="74"/>
      <c r="E676" s="18" t="s">
        <v>1139</v>
      </c>
      <c r="F676" s="18">
        <v>30000</v>
      </c>
      <c r="G676" s="65">
        <v>4.0500000000000001E-2</v>
      </c>
      <c r="H676" s="18">
        <v>28785</v>
      </c>
      <c r="I676" s="18"/>
      <c r="J676" s="18">
        <v>1880.34</v>
      </c>
      <c r="K676" s="18">
        <v>1668.52</v>
      </c>
      <c r="L676" s="18">
        <v>1542.99</v>
      </c>
      <c r="M676" s="18">
        <v>828</v>
      </c>
      <c r="N676" s="57"/>
      <c r="O676" s="57"/>
      <c r="P676" s="57"/>
      <c r="Q676" s="57"/>
    </row>
    <row r="677" spans="3:17">
      <c r="C677" t="s">
        <v>1164</v>
      </c>
      <c r="D677" s="74"/>
      <c r="E677" s="18" t="s">
        <v>1165</v>
      </c>
      <c r="F677" s="18">
        <v>0</v>
      </c>
      <c r="G677" s="65">
        <v>0</v>
      </c>
      <c r="H677" s="18">
        <v>0</v>
      </c>
      <c r="I677" s="18"/>
      <c r="J677" s="18">
        <v>0</v>
      </c>
      <c r="K677" s="18">
        <v>0</v>
      </c>
      <c r="L677" s="18">
        <v>0</v>
      </c>
      <c r="M677" s="18">
        <v>0</v>
      </c>
      <c r="N677" s="57"/>
      <c r="O677" s="57"/>
      <c r="P677" s="57"/>
      <c r="Q677" s="57"/>
    </row>
    <row r="678" spans="3:17">
      <c r="C678" t="s">
        <v>1140</v>
      </c>
      <c r="D678" s="74"/>
      <c r="E678" s="18" t="s">
        <v>1141</v>
      </c>
      <c r="F678" s="18">
        <v>8000</v>
      </c>
      <c r="G678" s="65">
        <v>4.0500000000000001E-2</v>
      </c>
      <c r="H678" s="18">
        <v>7676</v>
      </c>
      <c r="I678" s="18"/>
      <c r="J678" s="18">
        <v>445.62</v>
      </c>
      <c r="K678" s="18">
        <v>389.14</v>
      </c>
      <c r="L678" s="18">
        <v>355.66</v>
      </c>
      <c r="M678" s="18">
        <v>165</v>
      </c>
      <c r="N678" s="57"/>
      <c r="O678" s="57"/>
      <c r="P678" s="57"/>
      <c r="Q678" s="57"/>
    </row>
    <row r="679" spans="3:17">
      <c r="C679" t="s">
        <v>1142</v>
      </c>
      <c r="D679" s="74"/>
      <c r="E679" s="18" t="s">
        <v>1143</v>
      </c>
      <c r="F679" s="18">
        <v>2000</v>
      </c>
      <c r="G679" s="65">
        <v>0</v>
      </c>
      <c r="H679" s="18">
        <v>2000</v>
      </c>
      <c r="I679" s="18"/>
      <c r="J679" s="18">
        <v>111.16</v>
      </c>
      <c r="K679" s="18">
        <v>97.03</v>
      </c>
      <c r="L679" s="18">
        <v>88.67</v>
      </c>
      <c r="M679" s="18">
        <v>41</v>
      </c>
      <c r="N679" s="57"/>
      <c r="O679" s="57"/>
      <c r="P679" s="57"/>
      <c r="Q679" s="57"/>
    </row>
    <row r="680" spans="3:17">
      <c r="C680" t="s">
        <v>1144</v>
      </c>
      <c r="D680" s="74"/>
      <c r="E680" s="18" t="s">
        <v>1145</v>
      </c>
      <c r="F680" s="18">
        <v>2000</v>
      </c>
      <c r="G680" s="65">
        <v>4.0500000000000001E-2</v>
      </c>
      <c r="H680" s="18">
        <v>1919</v>
      </c>
      <c r="I680" s="18"/>
      <c r="J680" s="18">
        <v>111.16</v>
      </c>
      <c r="K680" s="18">
        <v>97.03</v>
      </c>
      <c r="L680" s="18">
        <v>88.67</v>
      </c>
      <c r="M680" s="18">
        <v>41</v>
      </c>
      <c r="N680" s="57"/>
      <c r="O680" s="57"/>
      <c r="P680" s="57"/>
      <c r="Q680" s="57"/>
    </row>
    <row r="681" spans="3:17">
      <c r="C681" t="s">
        <v>1146</v>
      </c>
      <c r="D681" s="74"/>
      <c r="E681" s="18" t="s">
        <v>1147</v>
      </c>
      <c r="F681" s="18">
        <v>4000</v>
      </c>
      <c r="G681" s="65">
        <v>4.0500000000000001E-2</v>
      </c>
      <c r="H681" s="18">
        <v>3838</v>
      </c>
      <c r="I681" s="18"/>
      <c r="J681" s="18">
        <v>224.31</v>
      </c>
      <c r="K681" s="18">
        <v>196.07</v>
      </c>
      <c r="L681" s="18">
        <v>179.33</v>
      </c>
      <c r="M681" s="18">
        <v>84</v>
      </c>
      <c r="N681" s="57"/>
      <c r="O681" s="57"/>
      <c r="P681" s="57"/>
      <c r="Q681" s="57"/>
    </row>
    <row r="682" spans="3:17">
      <c r="C682" t="s">
        <v>1148</v>
      </c>
      <c r="D682" s="74"/>
      <c r="E682" s="18" t="s">
        <v>1149</v>
      </c>
      <c r="F682" s="18">
        <v>4000</v>
      </c>
      <c r="G682" s="65">
        <v>4.0500000000000001E-2</v>
      </c>
      <c r="H682" s="18">
        <v>3838</v>
      </c>
      <c r="I682" s="18"/>
      <c r="J682" s="18">
        <v>224.31</v>
      </c>
      <c r="K682" s="18">
        <v>196.07</v>
      </c>
      <c r="L682" s="18">
        <v>179.33</v>
      </c>
      <c r="M682" s="18">
        <v>84</v>
      </c>
      <c r="N682" s="57"/>
      <c r="O682" s="57"/>
      <c r="P682" s="57"/>
      <c r="Q682" s="57"/>
    </row>
    <row r="683" spans="3:17">
      <c r="C683" t="s">
        <v>1150</v>
      </c>
      <c r="D683" s="74"/>
      <c r="E683" s="18" t="s">
        <v>1151</v>
      </c>
      <c r="F683" s="18">
        <v>11500</v>
      </c>
      <c r="G683" s="65">
        <v>4.0500000000000001E-2</v>
      </c>
      <c r="H683" s="18">
        <v>11034</v>
      </c>
      <c r="I683" s="18"/>
      <c r="J683" s="18">
        <v>642.4</v>
      </c>
      <c r="K683" s="18">
        <v>561.20000000000005</v>
      </c>
      <c r="L683" s="18">
        <v>513.08000000000004</v>
      </c>
      <c r="M683" s="18">
        <v>239</v>
      </c>
      <c r="N683" s="57"/>
      <c r="O683" s="57"/>
      <c r="P683" s="57"/>
      <c r="Q683" s="57"/>
    </row>
    <row r="684" spans="3:17">
      <c r="C684" s="27" t="s">
        <v>1170</v>
      </c>
      <c r="D684" s="74"/>
      <c r="E684" s="110" t="s">
        <v>1568</v>
      </c>
      <c r="F684" s="18">
        <v>43000</v>
      </c>
      <c r="G684" s="65">
        <v>4.0500000000000001E-2</v>
      </c>
      <c r="H684" s="18">
        <v>41259</v>
      </c>
      <c r="I684" s="18">
        <v>10500</v>
      </c>
      <c r="J684" s="18">
        <v>2766.67</v>
      </c>
      <c r="K684" s="18">
        <v>2388.92</v>
      </c>
      <c r="L684" s="18">
        <v>2165.0700000000002</v>
      </c>
      <c r="M684" s="18">
        <v>890</v>
      </c>
      <c r="N684" s="57"/>
      <c r="O684" s="57"/>
      <c r="P684" s="57"/>
      <c r="Q684" s="57"/>
    </row>
    <row r="685" spans="3:17">
      <c r="C685" t="s">
        <v>1128</v>
      </c>
      <c r="D685" s="74"/>
      <c r="E685" s="18" t="s">
        <v>1129</v>
      </c>
      <c r="F685" s="18">
        <v>40000</v>
      </c>
      <c r="G685" s="65">
        <v>4.0500000000000001E-2</v>
      </c>
      <c r="H685" s="18">
        <v>38380</v>
      </c>
      <c r="I685" s="18"/>
      <c r="J685" s="18">
        <v>2231.12</v>
      </c>
      <c r="K685" s="18">
        <v>1948.69</v>
      </c>
      <c r="L685" s="18">
        <v>1781.32</v>
      </c>
      <c r="M685" s="18">
        <v>828</v>
      </c>
      <c r="N685" s="57"/>
      <c r="O685" s="57"/>
      <c r="P685" s="57"/>
      <c r="Q685" s="57"/>
    </row>
    <row r="686" spans="3:17">
      <c r="C686" t="s">
        <v>1130</v>
      </c>
      <c r="D686" s="74"/>
      <c r="E686" s="18" t="s">
        <v>1131</v>
      </c>
      <c r="F686" s="18">
        <v>15000</v>
      </c>
      <c r="G686" s="65">
        <v>4.0500000000000001E-2</v>
      </c>
      <c r="H686" s="18">
        <v>14393</v>
      </c>
      <c r="I686" s="18"/>
      <c r="J686" s="18">
        <v>836.17</v>
      </c>
      <c r="K686" s="18">
        <v>730.26</v>
      </c>
      <c r="L686" s="18">
        <v>667.5</v>
      </c>
      <c r="M686" s="18">
        <v>310</v>
      </c>
      <c r="N686" s="57"/>
      <c r="O686" s="57"/>
      <c r="P686" s="57"/>
      <c r="Q686" s="57"/>
    </row>
    <row r="687" spans="3:17">
      <c r="C687" t="s">
        <v>1132</v>
      </c>
      <c r="D687" s="74"/>
      <c r="E687" s="18" t="s">
        <v>1133</v>
      </c>
      <c r="F687" s="18">
        <v>15000</v>
      </c>
      <c r="G687" s="65">
        <v>4.0500000000000001E-2</v>
      </c>
      <c r="H687" s="18">
        <v>14393</v>
      </c>
      <c r="I687" s="18"/>
      <c r="J687" s="18">
        <v>836.17</v>
      </c>
      <c r="K687" s="18">
        <v>730.26</v>
      </c>
      <c r="L687" s="18">
        <v>667.5</v>
      </c>
      <c r="M687" s="18">
        <v>310</v>
      </c>
      <c r="N687" s="57"/>
      <c r="O687" s="57"/>
      <c r="P687" s="57"/>
      <c r="Q687" s="57"/>
    </row>
    <row r="688" spans="3:17">
      <c r="C688" t="s">
        <v>1134</v>
      </c>
      <c r="D688" s="74"/>
      <c r="E688" s="18" t="s">
        <v>1135</v>
      </c>
      <c r="F688" s="18">
        <v>11000</v>
      </c>
      <c r="G688" s="65">
        <v>4.0500000000000001E-2</v>
      </c>
      <c r="H688" s="18">
        <v>10555</v>
      </c>
      <c r="I688" s="18"/>
      <c r="J688" s="18">
        <v>612.86</v>
      </c>
      <c r="K688" s="18">
        <v>535.19000000000005</v>
      </c>
      <c r="L688" s="18">
        <v>489.16</v>
      </c>
      <c r="M688" s="18">
        <v>227</v>
      </c>
      <c r="N688" s="57"/>
      <c r="O688" s="57"/>
      <c r="P688" s="57"/>
      <c r="Q688" s="57"/>
    </row>
    <row r="689" spans="3:17">
      <c r="C689" t="s">
        <v>1136</v>
      </c>
      <c r="D689" s="74"/>
      <c r="E689" s="18" t="s">
        <v>1137</v>
      </c>
      <c r="F689" s="18">
        <v>1000</v>
      </c>
      <c r="G689" s="65">
        <v>0.04</v>
      </c>
      <c r="H689" s="18">
        <v>960</v>
      </c>
      <c r="I689" s="18"/>
      <c r="J689" s="18">
        <v>57.08</v>
      </c>
      <c r="K689" s="18">
        <v>50.02</v>
      </c>
      <c r="L689" s="18">
        <v>45.83</v>
      </c>
      <c r="M689" s="18">
        <v>22</v>
      </c>
      <c r="N689" s="57"/>
      <c r="O689" s="57"/>
      <c r="P689" s="57"/>
      <c r="Q689" s="57"/>
    </row>
    <row r="690" spans="3:17">
      <c r="C690" t="s">
        <v>1172</v>
      </c>
      <c r="D690" s="74"/>
      <c r="E690" s="18" t="s">
        <v>1173</v>
      </c>
      <c r="F690" s="18">
        <v>25000</v>
      </c>
      <c r="G690" s="65">
        <v>4.0500000000000001E-2</v>
      </c>
      <c r="H690" s="18">
        <v>23988</v>
      </c>
      <c r="I690" s="18"/>
      <c r="J690" s="18">
        <v>1394.95</v>
      </c>
      <c r="K690" s="18">
        <v>1218.43</v>
      </c>
      <c r="L690" s="18">
        <v>1113.83</v>
      </c>
      <c r="M690" s="18">
        <v>518</v>
      </c>
      <c r="N690" s="57"/>
      <c r="O690" s="57"/>
      <c r="P690" s="57"/>
      <c r="Q690" s="57"/>
    </row>
    <row r="691" spans="3:17">
      <c r="C691" s="27" t="s">
        <v>1140</v>
      </c>
      <c r="D691" s="74"/>
      <c r="E691" s="110" t="s">
        <v>1141</v>
      </c>
      <c r="F691" s="18">
        <v>8000</v>
      </c>
      <c r="G691" s="65">
        <v>4.0500000000000001E-2</v>
      </c>
      <c r="H691" s="18">
        <v>7676</v>
      </c>
      <c r="I691" s="18"/>
      <c r="J691" s="18">
        <v>445.62</v>
      </c>
      <c r="K691" s="18">
        <v>389.14</v>
      </c>
      <c r="L691" s="18">
        <v>355.66</v>
      </c>
      <c r="M691" s="18">
        <v>165</v>
      </c>
      <c r="N691" s="57"/>
      <c r="O691" s="57"/>
      <c r="P691" s="57"/>
      <c r="Q691" s="57"/>
    </row>
    <row r="692" spans="3:17">
      <c r="C692" t="s">
        <v>1142</v>
      </c>
      <c r="D692" s="74"/>
      <c r="E692" s="18" t="s">
        <v>1143</v>
      </c>
      <c r="F692" s="18">
        <v>2000</v>
      </c>
      <c r="G692" s="65">
        <v>0</v>
      </c>
      <c r="H692" s="18">
        <v>2000</v>
      </c>
      <c r="I692" s="18"/>
      <c r="J692" s="18">
        <v>111.16</v>
      </c>
      <c r="K692" s="18">
        <v>97.03</v>
      </c>
      <c r="L692" s="18">
        <v>88.67</v>
      </c>
      <c r="M692" s="18">
        <v>41</v>
      </c>
      <c r="N692" s="57"/>
      <c r="O692" s="57"/>
      <c r="P692" s="57"/>
      <c r="Q692" s="57"/>
    </row>
    <row r="693" spans="3:17">
      <c r="C693" t="s">
        <v>1144</v>
      </c>
      <c r="D693" s="74"/>
      <c r="E693" s="18" t="s">
        <v>1145</v>
      </c>
      <c r="F693" s="18">
        <v>2000</v>
      </c>
      <c r="G693" s="65">
        <v>4.0500000000000001E-2</v>
      </c>
      <c r="H693" s="18">
        <v>1919</v>
      </c>
      <c r="I693" s="18"/>
      <c r="J693" s="18">
        <v>111.16</v>
      </c>
      <c r="K693" s="18">
        <v>97.03</v>
      </c>
      <c r="L693" s="18">
        <v>88.67</v>
      </c>
      <c r="M693" s="18">
        <v>41</v>
      </c>
      <c r="N693" s="57"/>
      <c r="O693" s="57"/>
      <c r="P693" s="57"/>
      <c r="Q693" s="57"/>
    </row>
    <row r="694" spans="3:17">
      <c r="C694" t="s">
        <v>1146</v>
      </c>
      <c r="D694" s="74"/>
      <c r="E694" s="18" t="s">
        <v>1147</v>
      </c>
      <c r="F694" s="18">
        <v>4000</v>
      </c>
      <c r="G694" s="65">
        <v>4.0500000000000001E-2</v>
      </c>
      <c r="H694" s="18">
        <v>3838</v>
      </c>
      <c r="I694" s="18"/>
      <c r="J694" s="18">
        <v>224.31</v>
      </c>
      <c r="K694" s="18">
        <v>196.07</v>
      </c>
      <c r="L694" s="18">
        <v>179.33</v>
      </c>
      <c r="M694" s="18">
        <v>84</v>
      </c>
      <c r="N694" s="57"/>
      <c r="O694" s="57"/>
      <c r="P694" s="57"/>
      <c r="Q694" s="57"/>
    </row>
    <row r="695" spans="3:17">
      <c r="C695" t="s">
        <v>1148</v>
      </c>
      <c r="D695" s="74"/>
      <c r="E695" s="18" t="s">
        <v>1149</v>
      </c>
      <c r="F695" s="18">
        <v>4000</v>
      </c>
      <c r="G695" s="65">
        <v>4.0500000000000001E-2</v>
      </c>
      <c r="H695" s="18">
        <v>3838</v>
      </c>
      <c r="I695" s="18"/>
      <c r="J695" s="18">
        <v>224.31</v>
      </c>
      <c r="K695" s="18">
        <v>196.07</v>
      </c>
      <c r="L695" s="18">
        <v>179.33</v>
      </c>
      <c r="M695" s="18">
        <v>84</v>
      </c>
      <c r="N695" s="57"/>
      <c r="O695" s="57"/>
      <c r="P695" s="57"/>
      <c r="Q695" s="57"/>
    </row>
    <row r="696" spans="3:17">
      <c r="C696" t="s">
        <v>1150</v>
      </c>
      <c r="D696" s="74"/>
      <c r="E696" s="18" t="s">
        <v>1151</v>
      </c>
      <c r="F696" s="18">
        <v>11500</v>
      </c>
      <c r="G696" s="65">
        <v>4.0500000000000001E-2</v>
      </c>
      <c r="H696" s="18">
        <v>11034</v>
      </c>
      <c r="I696" s="18"/>
      <c r="J696" s="18">
        <v>642.4</v>
      </c>
      <c r="K696" s="18">
        <v>561.20000000000005</v>
      </c>
      <c r="L696" s="18">
        <v>513.08000000000004</v>
      </c>
      <c r="M696" s="18">
        <v>239</v>
      </c>
      <c r="N696" s="57"/>
      <c r="O696" s="57"/>
      <c r="P696" s="57"/>
      <c r="Q696" s="57"/>
    </row>
    <row r="697" spans="3:17">
      <c r="C697" t="s">
        <v>1152</v>
      </c>
      <c r="D697" s="74"/>
      <c r="E697" s="18" t="s">
        <v>1153</v>
      </c>
      <c r="F697" s="18">
        <v>30000</v>
      </c>
      <c r="G697" s="65">
        <v>0</v>
      </c>
      <c r="H697" s="18">
        <v>30000</v>
      </c>
      <c r="I697" s="18"/>
      <c r="J697" s="18">
        <v>1672.34</v>
      </c>
      <c r="K697" s="18">
        <v>1460.52</v>
      </c>
      <c r="L697" s="18">
        <v>1334.99</v>
      </c>
      <c r="M697" s="18">
        <v>620</v>
      </c>
      <c r="N697" s="57"/>
      <c r="O697" s="57"/>
      <c r="P697" s="57"/>
      <c r="Q697" s="57"/>
    </row>
    <row r="698" spans="3:17">
      <c r="C698" t="s">
        <v>1174</v>
      </c>
      <c r="D698" s="74"/>
      <c r="E698" s="18" t="s">
        <v>1175</v>
      </c>
      <c r="F698" s="18">
        <v>3000</v>
      </c>
      <c r="G698" s="65">
        <v>4.0300000000000002E-2</v>
      </c>
      <c r="H698" s="18">
        <v>2879</v>
      </c>
      <c r="I698" s="18"/>
      <c r="J698" s="18">
        <v>167.23</v>
      </c>
      <c r="K698" s="18">
        <v>146.05000000000001</v>
      </c>
      <c r="L698" s="18">
        <v>133.5</v>
      </c>
      <c r="M698" s="18">
        <v>62</v>
      </c>
      <c r="N698" s="57"/>
      <c r="O698" s="57"/>
      <c r="P698" s="57"/>
      <c r="Q698" s="57"/>
    </row>
    <row r="699" spans="3:17">
      <c r="C699" s="27" t="s">
        <v>1176</v>
      </c>
      <c r="D699" s="74"/>
      <c r="E699" s="110" t="s">
        <v>1569</v>
      </c>
      <c r="F699" s="18">
        <v>79000</v>
      </c>
      <c r="G699" s="65">
        <v>4.0500000000000001E-2</v>
      </c>
      <c r="H699" s="18">
        <v>75801</v>
      </c>
      <c r="I699" s="18">
        <v>10500</v>
      </c>
      <c r="J699" s="18">
        <v>4773.4799999999996</v>
      </c>
      <c r="K699" s="18">
        <v>4141.55</v>
      </c>
      <c r="L699" s="18">
        <v>3767.05</v>
      </c>
      <c r="M699" s="18">
        <v>1634</v>
      </c>
      <c r="N699" s="57"/>
      <c r="O699" s="57"/>
      <c r="P699" s="57"/>
      <c r="Q699" s="57"/>
    </row>
    <row r="700" spans="3:17">
      <c r="C700" t="s">
        <v>1154</v>
      </c>
      <c r="D700" s="74"/>
      <c r="E700" s="18" t="s">
        <v>1155</v>
      </c>
      <c r="F700" s="18">
        <v>5000</v>
      </c>
      <c r="G700" s="65">
        <v>4.0399999999999998E-2</v>
      </c>
      <c r="H700" s="18">
        <v>4798</v>
      </c>
      <c r="I700" s="18"/>
      <c r="J700" s="18">
        <v>278.39</v>
      </c>
      <c r="K700" s="18">
        <v>243.09</v>
      </c>
      <c r="L700" s="18">
        <v>222.17</v>
      </c>
      <c r="M700" s="18">
        <v>103</v>
      </c>
      <c r="N700" s="57"/>
      <c r="O700" s="57"/>
      <c r="P700" s="57"/>
      <c r="Q700" s="57"/>
    </row>
    <row r="701" spans="3:17">
      <c r="C701" t="s">
        <v>1130</v>
      </c>
      <c r="D701" s="74"/>
      <c r="E701" s="18" t="s">
        <v>1131</v>
      </c>
      <c r="F701" s="18">
        <v>15000</v>
      </c>
      <c r="G701" s="65">
        <v>4.0500000000000001E-2</v>
      </c>
      <c r="H701" s="18">
        <v>14393</v>
      </c>
      <c r="I701" s="18"/>
      <c r="J701" s="18">
        <v>836.17</v>
      </c>
      <c r="K701" s="18">
        <v>730.26</v>
      </c>
      <c r="L701" s="18">
        <v>667.5</v>
      </c>
      <c r="M701" s="18">
        <v>310</v>
      </c>
      <c r="N701" s="57"/>
      <c r="O701" s="57"/>
      <c r="P701" s="57"/>
      <c r="Q701" s="57"/>
    </row>
    <row r="702" spans="3:17">
      <c r="C702" t="s">
        <v>1132</v>
      </c>
      <c r="D702" s="74"/>
      <c r="E702" s="18" t="s">
        <v>1133</v>
      </c>
      <c r="F702" s="18">
        <v>15000</v>
      </c>
      <c r="G702" s="65">
        <v>4.0500000000000001E-2</v>
      </c>
      <c r="H702" s="18">
        <v>14393</v>
      </c>
      <c r="I702" s="18"/>
      <c r="J702" s="18">
        <v>836.17</v>
      </c>
      <c r="K702" s="18">
        <v>730.26</v>
      </c>
      <c r="L702" s="18">
        <v>667.5</v>
      </c>
      <c r="M702" s="18">
        <v>310</v>
      </c>
      <c r="N702" s="57"/>
      <c r="O702" s="57"/>
      <c r="P702" s="57"/>
      <c r="Q702" s="57"/>
    </row>
    <row r="703" spans="3:17">
      <c r="C703" t="s">
        <v>1134</v>
      </c>
      <c r="D703" s="74"/>
      <c r="E703" s="18" t="s">
        <v>1135</v>
      </c>
      <c r="F703" s="18">
        <v>11000</v>
      </c>
      <c r="G703" s="65">
        <v>4.0500000000000001E-2</v>
      </c>
      <c r="H703" s="18">
        <v>10555</v>
      </c>
      <c r="I703" s="18"/>
      <c r="J703" s="18">
        <v>612.86</v>
      </c>
      <c r="K703" s="18">
        <v>535.19000000000005</v>
      </c>
      <c r="L703" s="18">
        <v>489.16</v>
      </c>
      <c r="M703" s="18">
        <v>227</v>
      </c>
      <c r="N703" s="57"/>
      <c r="O703" s="57"/>
      <c r="P703" s="57"/>
      <c r="Q703" s="57"/>
    </row>
    <row r="704" spans="3:17">
      <c r="C704" t="s">
        <v>1136</v>
      </c>
      <c r="D704" s="74"/>
      <c r="E704" s="18" t="s">
        <v>1137</v>
      </c>
      <c r="F704" s="18">
        <v>1000</v>
      </c>
      <c r="G704" s="65">
        <v>0.04</v>
      </c>
      <c r="H704" s="18">
        <v>960</v>
      </c>
      <c r="I704" s="18"/>
      <c r="J704" s="18">
        <v>57.08</v>
      </c>
      <c r="K704" s="18">
        <v>50.02</v>
      </c>
      <c r="L704" s="18">
        <v>45.83</v>
      </c>
      <c r="M704" s="18">
        <v>22</v>
      </c>
      <c r="N704" s="57"/>
      <c r="O704" s="57"/>
      <c r="P704" s="57"/>
      <c r="Q704" s="57"/>
    </row>
    <row r="705" spans="3:17">
      <c r="C705" t="s">
        <v>1172</v>
      </c>
      <c r="D705" s="74"/>
      <c r="E705" s="18" t="s">
        <v>1173</v>
      </c>
      <c r="F705" s="18">
        <v>25000</v>
      </c>
      <c r="G705" s="65">
        <v>4.0500000000000001E-2</v>
      </c>
      <c r="H705" s="18">
        <v>23988</v>
      </c>
      <c r="I705" s="18"/>
      <c r="J705" s="18">
        <v>1394.95</v>
      </c>
      <c r="K705" s="18">
        <v>1218.43</v>
      </c>
      <c r="L705" s="18">
        <v>1113.83</v>
      </c>
      <c r="M705" s="18">
        <v>518</v>
      </c>
      <c r="N705" s="57"/>
      <c r="O705" s="57"/>
      <c r="P705" s="57"/>
      <c r="Q705" s="57"/>
    </row>
    <row r="706" spans="3:17">
      <c r="C706" t="s">
        <v>1140</v>
      </c>
      <c r="D706" s="74"/>
      <c r="E706" s="18" t="s">
        <v>1141</v>
      </c>
      <c r="F706" s="18">
        <v>8000</v>
      </c>
      <c r="G706" s="65">
        <v>4.0500000000000001E-2</v>
      </c>
      <c r="H706" s="18">
        <v>7676</v>
      </c>
      <c r="I706" s="18"/>
      <c r="J706" s="18">
        <v>445.62</v>
      </c>
      <c r="K706" s="18">
        <v>389.14</v>
      </c>
      <c r="L706" s="18">
        <v>355.66</v>
      </c>
      <c r="M706" s="18">
        <v>165</v>
      </c>
      <c r="N706" s="57"/>
      <c r="O706" s="57"/>
      <c r="P706" s="57"/>
      <c r="Q706" s="57"/>
    </row>
    <row r="707" spans="3:17">
      <c r="C707" t="s">
        <v>1142</v>
      </c>
      <c r="D707" s="74"/>
      <c r="E707" s="18" t="s">
        <v>1143</v>
      </c>
      <c r="F707" s="18">
        <v>2000</v>
      </c>
      <c r="G707" s="65">
        <v>0</v>
      </c>
      <c r="H707" s="18">
        <v>2000</v>
      </c>
      <c r="I707" s="18"/>
      <c r="J707" s="18">
        <v>111.16</v>
      </c>
      <c r="K707" s="18">
        <v>97.03</v>
      </c>
      <c r="L707" s="18">
        <v>88.67</v>
      </c>
      <c r="M707" s="18">
        <v>41</v>
      </c>
      <c r="N707" s="57"/>
      <c r="O707" s="57"/>
      <c r="P707" s="57"/>
      <c r="Q707" s="57"/>
    </row>
    <row r="708" spans="3:17">
      <c r="C708" t="s">
        <v>1144</v>
      </c>
      <c r="D708" s="74"/>
      <c r="E708" s="18" t="s">
        <v>1145</v>
      </c>
      <c r="F708" s="18">
        <v>2000</v>
      </c>
      <c r="G708" s="65">
        <v>4.0500000000000001E-2</v>
      </c>
      <c r="H708" s="18">
        <v>1919</v>
      </c>
      <c r="I708" s="18"/>
      <c r="J708" s="18">
        <v>111.16</v>
      </c>
      <c r="K708" s="18">
        <v>97.03</v>
      </c>
      <c r="L708" s="18">
        <v>88.67</v>
      </c>
      <c r="M708" s="18">
        <v>41</v>
      </c>
      <c r="N708" s="57"/>
      <c r="O708" s="57"/>
      <c r="P708" s="57"/>
      <c r="Q708" s="57"/>
    </row>
    <row r="709" spans="3:17">
      <c r="C709" t="s">
        <v>1146</v>
      </c>
      <c r="D709" s="74"/>
      <c r="E709" s="18" t="s">
        <v>1147</v>
      </c>
      <c r="F709" s="18">
        <v>4000</v>
      </c>
      <c r="G709" s="65">
        <v>4.0500000000000001E-2</v>
      </c>
      <c r="H709" s="18">
        <v>3838</v>
      </c>
      <c r="I709" s="18"/>
      <c r="J709" s="18">
        <v>224.31</v>
      </c>
      <c r="K709" s="18">
        <v>196.07</v>
      </c>
      <c r="L709" s="18">
        <v>179.33</v>
      </c>
      <c r="M709" s="18">
        <v>84</v>
      </c>
      <c r="N709" s="57"/>
      <c r="O709" s="57"/>
      <c r="P709" s="57"/>
      <c r="Q709" s="57"/>
    </row>
    <row r="710" spans="3:17">
      <c r="C710" t="s">
        <v>1148</v>
      </c>
      <c r="D710" s="74"/>
      <c r="E710" s="18" t="s">
        <v>1149</v>
      </c>
      <c r="F710" s="18">
        <v>4000</v>
      </c>
      <c r="G710" s="65">
        <v>4.0500000000000001E-2</v>
      </c>
      <c r="H710" s="18">
        <v>3838</v>
      </c>
      <c r="I710" s="18"/>
      <c r="J710" s="18">
        <v>224.31</v>
      </c>
      <c r="K710" s="18">
        <v>196.07</v>
      </c>
      <c r="L710" s="18">
        <v>179.33</v>
      </c>
      <c r="M710" s="18">
        <v>84</v>
      </c>
      <c r="N710" s="57"/>
      <c r="O710" s="57"/>
      <c r="P710" s="57"/>
      <c r="Q710" s="57"/>
    </row>
    <row r="711" spans="3:17">
      <c r="C711" t="s">
        <v>1150</v>
      </c>
      <c r="D711" s="74"/>
      <c r="E711" s="18" t="s">
        <v>1151</v>
      </c>
      <c r="F711" s="18">
        <v>11500</v>
      </c>
      <c r="G711" s="65">
        <v>4.0500000000000001E-2</v>
      </c>
      <c r="H711" s="18">
        <v>11034</v>
      </c>
      <c r="I711" s="18"/>
      <c r="J711" s="18">
        <v>642.4</v>
      </c>
      <c r="K711" s="18">
        <v>561.20000000000005</v>
      </c>
      <c r="L711" s="18">
        <v>513.08000000000004</v>
      </c>
      <c r="M711" s="18">
        <v>239</v>
      </c>
      <c r="N711" s="57"/>
      <c r="O711" s="57"/>
      <c r="P711" s="57"/>
      <c r="Q711" s="57"/>
    </row>
    <row r="712" spans="3:17">
      <c r="C712" t="s">
        <v>1152</v>
      </c>
      <c r="D712" s="74"/>
      <c r="E712" s="18" t="s">
        <v>1153</v>
      </c>
      <c r="F712" s="18">
        <v>30000</v>
      </c>
      <c r="G712" s="65">
        <v>0</v>
      </c>
      <c r="H712" s="18">
        <v>30000</v>
      </c>
      <c r="I712" s="18"/>
      <c r="J712" s="18">
        <v>1672.34</v>
      </c>
      <c r="K712" s="18">
        <v>1460.52</v>
      </c>
      <c r="L712" s="18">
        <v>1334.99</v>
      </c>
      <c r="M712" s="18">
        <v>620</v>
      </c>
      <c r="N712" s="57"/>
      <c r="O712" s="57"/>
      <c r="P712" s="57"/>
      <c r="Q712" s="57"/>
    </row>
    <row r="713" spans="3:17">
      <c r="C713" t="s">
        <v>1174</v>
      </c>
      <c r="D713" s="74"/>
      <c r="E713" s="18" t="s">
        <v>1175</v>
      </c>
      <c r="F713" s="18">
        <v>3000</v>
      </c>
      <c r="G713" s="65">
        <v>4.0300000000000002E-2</v>
      </c>
      <c r="H713" s="18">
        <v>2879</v>
      </c>
      <c r="I713" s="18"/>
      <c r="J713" s="18">
        <v>167.23</v>
      </c>
      <c r="K713" s="18">
        <v>146.05000000000001</v>
      </c>
      <c r="L713" s="18">
        <v>133.5</v>
      </c>
      <c r="M713" s="18">
        <v>62</v>
      </c>
      <c r="N713" s="57"/>
      <c r="O713" s="57"/>
      <c r="P713" s="57"/>
      <c r="Q713" s="57"/>
    </row>
    <row r="714" spans="3:17">
      <c r="C714" s="27" t="s">
        <v>1178</v>
      </c>
      <c r="D714" s="74"/>
      <c r="E714" s="110" t="s">
        <v>1570</v>
      </c>
      <c r="F714" s="18">
        <v>6500</v>
      </c>
      <c r="G714" s="65">
        <v>0</v>
      </c>
      <c r="H714" s="18">
        <v>6500</v>
      </c>
      <c r="I714" s="18">
        <v>1000</v>
      </c>
      <c r="J714" s="18">
        <v>396.09</v>
      </c>
      <c r="K714" s="18">
        <v>343.13</v>
      </c>
      <c r="L714" s="18">
        <v>311.75</v>
      </c>
      <c r="M714" s="18">
        <v>133</v>
      </c>
      <c r="N714" s="57"/>
      <c r="O714" s="57"/>
      <c r="P714" s="57"/>
      <c r="Q714" s="57"/>
    </row>
    <row r="715" spans="3:17">
      <c r="C715" t="s">
        <v>1180</v>
      </c>
      <c r="D715" s="74"/>
      <c r="E715" s="110" t="s">
        <v>1571</v>
      </c>
      <c r="F715" s="18">
        <v>4500</v>
      </c>
      <c r="G715" s="65">
        <v>0</v>
      </c>
      <c r="H715" s="18">
        <v>4500</v>
      </c>
      <c r="I715" s="18">
        <v>1500</v>
      </c>
      <c r="J715" s="18">
        <v>303.47000000000003</v>
      </c>
      <c r="K715" s="18">
        <v>261.10000000000002</v>
      </c>
      <c r="L715" s="18">
        <v>236</v>
      </c>
      <c r="M715" s="18">
        <v>93</v>
      </c>
      <c r="N715" s="57"/>
      <c r="O715" s="57"/>
      <c r="P715" s="57"/>
      <c r="Q715" s="57"/>
    </row>
    <row r="716" spans="3:17">
      <c r="C716" t="s">
        <v>1144</v>
      </c>
      <c r="D716" s="74"/>
      <c r="E716" s="18" t="s">
        <v>1182</v>
      </c>
      <c r="F716" s="18">
        <v>2000</v>
      </c>
      <c r="G716" s="65">
        <v>4.0500000000000001E-2</v>
      </c>
      <c r="H716" s="18">
        <v>1919</v>
      </c>
      <c r="I716" s="18"/>
      <c r="J716" s="18">
        <v>111.16</v>
      </c>
      <c r="K716" s="18">
        <v>97.03</v>
      </c>
      <c r="L716" s="18">
        <v>88.67</v>
      </c>
      <c r="M716" s="18">
        <v>41</v>
      </c>
      <c r="N716" s="57"/>
      <c r="O716" s="57"/>
      <c r="P716" s="57"/>
      <c r="Q716" s="57"/>
    </row>
    <row r="717" spans="3:17">
      <c r="C717" t="s">
        <v>1148</v>
      </c>
      <c r="D717" s="74"/>
      <c r="E717" s="18" t="s">
        <v>1183</v>
      </c>
      <c r="F717" s="18">
        <v>4000</v>
      </c>
      <c r="G717" s="65">
        <v>4.0500000000000001E-2</v>
      </c>
      <c r="H717" s="18">
        <v>3838</v>
      </c>
      <c r="I717" s="18"/>
      <c r="J717" s="18">
        <v>224.31</v>
      </c>
      <c r="K717" s="18">
        <v>196.07</v>
      </c>
      <c r="L717" s="18">
        <v>179.33</v>
      </c>
      <c r="M717" s="18">
        <v>84</v>
      </c>
      <c r="N717" s="57"/>
      <c r="O717" s="57"/>
      <c r="P717" s="57"/>
      <c r="Q717" s="57"/>
    </row>
    <row r="718" spans="3:17">
      <c r="C718" s="27" t="s">
        <v>1704</v>
      </c>
      <c r="D718" s="74"/>
      <c r="E718" s="110" t="s">
        <v>1706</v>
      </c>
      <c r="F718" s="18">
        <v>67600</v>
      </c>
      <c r="G718" s="65">
        <v>0.02</v>
      </c>
      <c r="H718" s="18">
        <v>65575</v>
      </c>
      <c r="I718" s="18">
        <v>4950</v>
      </c>
      <c r="J718" s="18">
        <v>2544.91</v>
      </c>
      <c r="K718" s="18">
        <v>2032.65</v>
      </c>
      <c r="L718" s="18">
        <v>1729.08</v>
      </c>
      <c r="M718" s="18">
        <v>0</v>
      </c>
      <c r="N718" s="57"/>
      <c r="O718" s="57"/>
      <c r="P718" s="57"/>
      <c r="Q718" s="57"/>
    </row>
    <row r="719" spans="3:17">
      <c r="C719" s="27" t="s">
        <v>1572</v>
      </c>
      <c r="D719" s="74"/>
      <c r="E719" s="110" t="s">
        <v>1707</v>
      </c>
      <c r="F719" s="18">
        <v>52000</v>
      </c>
      <c r="G719" s="65">
        <v>0.19</v>
      </c>
      <c r="H719" s="18">
        <v>41730</v>
      </c>
      <c r="I719" s="18">
        <f>3300+1650</f>
        <v>4950</v>
      </c>
      <c r="J719" s="18">
        <v>1997.69</v>
      </c>
      <c r="K719" s="18">
        <v>1595.58</v>
      </c>
      <c r="L719" s="18">
        <v>1357.29</v>
      </c>
      <c r="M719" s="18">
        <v>0</v>
      </c>
      <c r="N719" s="57"/>
      <c r="O719" s="57"/>
      <c r="P719" s="57"/>
      <c r="Q719" s="57"/>
    </row>
    <row r="720" spans="3:17">
      <c r="C720" s="27" t="s">
        <v>1705</v>
      </c>
      <c r="D720" s="74"/>
      <c r="E720" s="110" t="s">
        <v>1708</v>
      </c>
      <c r="F720" s="18">
        <v>201410</v>
      </c>
      <c r="G720" s="65">
        <v>0.5</v>
      </c>
      <c r="H720" s="18">
        <v>100142</v>
      </c>
      <c r="I720" s="18">
        <f>1650+560</f>
        <v>2210</v>
      </c>
      <c r="J720" s="18">
        <v>7501.76</v>
      </c>
      <c r="K720" s="18">
        <v>6079.66</v>
      </c>
      <c r="L720" s="18">
        <v>5236.91</v>
      </c>
      <c r="M720" s="18">
        <v>437</v>
      </c>
      <c r="N720" s="57"/>
      <c r="O720" s="57"/>
      <c r="P720" s="57"/>
      <c r="Q720" s="57"/>
    </row>
    <row r="721" spans="3:17">
      <c r="C721" t="s">
        <v>1556</v>
      </c>
      <c r="D721" s="74"/>
      <c r="E721" s="18" t="s">
        <v>1557</v>
      </c>
      <c r="F721" s="18">
        <v>3000</v>
      </c>
      <c r="G721" s="65">
        <v>0</v>
      </c>
      <c r="H721" s="18">
        <v>3000</v>
      </c>
      <c r="I721" s="18"/>
      <c r="J721" s="18">
        <v>52.62</v>
      </c>
      <c r="K721" s="18">
        <v>42.03</v>
      </c>
      <c r="L721" s="18">
        <v>35.75</v>
      </c>
      <c r="M721" s="18">
        <v>0</v>
      </c>
      <c r="N721" s="57"/>
      <c r="O721" s="57"/>
      <c r="P721" s="57"/>
      <c r="Q721" s="57"/>
    </row>
    <row r="722" spans="3:17">
      <c r="C722" t="s">
        <v>1573</v>
      </c>
      <c r="D722" s="74"/>
      <c r="E722" s="18" t="s">
        <v>1574</v>
      </c>
      <c r="F722" s="18">
        <v>5000</v>
      </c>
      <c r="G722" s="65">
        <v>0</v>
      </c>
      <c r="H722" s="18">
        <v>5000</v>
      </c>
      <c r="I722" s="18"/>
      <c r="J722" s="18">
        <v>175.39</v>
      </c>
      <c r="K722" s="18">
        <v>140.09</v>
      </c>
      <c r="L722" s="18">
        <v>119.17</v>
      </c>
      <c r="M722" s="18">
        <v>0</v>
      </c>
      <c r="N722" s="57"/>
      <c r="O722" s="57"/>
      <c r="P722" s="57"/>
      <c r="Q722" s="57"/>
    </row>
    <row r="723" spans="3:17">
      <c r="C723" t="s">
        <v>1575</v>
      </c>
      <c r="D723" s="74"/>
      <c r="E723" s="18" t="s">
        <v>1576</v>
      </c>
      <c r="F723" s="18">
        <v>1495</v>
      </c>
      <c r="G723" s="65">
        <v>0.13</v>
      </c>
      <c r="H723" s="18">
        <v>1295</v>
      </c>
      <c r="I723" s="18"/>
      <c r="J723" s="18">
        <v>52.44</v>
      </c>
      <c r="K723" s="18">
        <v>41.89</v>
      </c>
      <c r="L723" s="18">
        <v>35.630000000000003</v>
      </c>
      <c r="M723" s="18">
        <v>0</v>
      </c>
      <c r="N723" s="57"/>
      <c r="O723" s="57"/>
      <c r="P723" s="57"/>
      <c r="Q723" s="57"/>
    </row>
    <row r="724" spans="3:17">
      <c r="C724" t="s">
        <v>1469</v>
      </c>
      <c r="D724" s="74"/>
      <c r="E724" s="18" t="s">
        <v>1470</v>
      </c>
      <c r="F724" s="18">
        <v>13000</v>
      </c>
      <c r="G724" s="65">
        <v>0.09</v>
      </c>
      <c r="H724" s="18">
        <v>11750</v>
      </c>
      <c r="I724" s="18"/>
      <c r="J724" s="18">
        <v>456.01</v>
      </c>
      <c r="K724" s="18">
        <v>364.22</v>
      </c>
      <c r="L724" s="18">
        <v>309.83</v>
      </c>
      <c r="M724" s="18">
        <v>0</v>
      </c>
      <c r="N724" s="57"/>
      <c r="O724" s="57"/>
      <c r="P724" s="57"/>
      <c r="Q724" s="57"/>
    </row>
    <row r="725" spans="3:17">
      <c r="C725" t="s">
        <v>1471</v>
      </c>
      <c r="D725" s="74"/>
      <c r="E725" s="18" t="s">
        <v>1472</v>
      </c>
      <c r="F725" s="18">
        <v>11800</v>
      </c>
      <c r="G725" s="65">
        <v>0.33</v>
      </c>
      <c r="H725" s="18">
        <v>7900</v>
      </c>
      <c r="I725" s="18"/>
      <c r="J725" s="18">
        <v>482.12</v>
      </c>
      <c r="K725" s="18">
        <v>398.8</v>
      </c>
      <c r="L725" s="18">
        <v>349.43</v>
      </c>
      <c r="M725" s="18">
        <v>68</v>
      </c>
      <c r="N725" s="57"/>
      <c r="O725" s="57"/>
      <c r="P725" s="57"/>
      <c r="Q725" s="57"/>
    </row>
    <row r="726" spans="3:17">
      <c r="C726" t="s">
        <v>1473</v>
      </c>
      <c r="D726" s="74"/>
      <c r="E726" s="18" t="s">
        <v>1474</v>
      </c>
      <c r="F726" s="18">
        <v>12000</v>
      </c>
      <c r="G726" s="65">
        <v>0.16</v>
      </c>
      <c r="H726" s="18">
        <v>10000</v>
      </c>
      <c r="I726" s="18"/>
      <c r="J726" s="18">
        <v>489.12</v>
      </c>
      <c r="K726" s="18">
        <v>398.8</v>
      </c>
      <c r="L726" s="18">
        <v>349.43</v>
      </c>
      <c r="M726" s="18">
        <v>68</v>
      </c>
      <c r="N726" s="57"/>
      <c r="O726" s="57"/>
      <c r="P726" s="57"/>
      <c r="Q726" s="57"/>
    </row>
    <row r="727" spans="3:17">
      <c r="C727" t="s">
        <v>1475</v>
      </c>
      <c r="D727" s="74"/>
      <c r="E727" s="18" t="s">
        <v>1476</v>
      </c>
      <c r="F727" s="18">
        <v>6550</v>
      </c>
      <c r="G727" s="65">
        <v>0.24</v>
      </c>
      <c r="H727" s="18">
        <v>4950</v>
      </c>
      <c r="I727" s="18"/>
      <c r="J727" s="18">
        <v>297.95999999999998</v>
      </c>
      <c r="K727" s="18">
        <v>251.71</v>
      </c>
      <c r="L727" s="18">
        <v>224.31</v>
      </c>
      <c r="M727" s="18">
        <v>68</v>
      </c>
      <c r="N727" s="57"/>
      <c r="O727" s="57"/>
      <c r="P727" s="57"/>
      <c r="Q727" s="57"/>
    </row>
    <row r="728" spans="3:17">
      <c r="C728" t="s">
        <v>1577</v>
      </c>
      <c r="D728" s="74"/>
      <c r="E728" s="18" t="s">
        <v>1578</v>
      </c>
      <c r="F728" s="18">
        <v>400</v>
      </c>
      <c r="G728" s="65">
        <v>0</v>
      </c>
      <c r="H728" s="18">
        <v>400</v>
      </c>
      <c r="I728" s="18"/>
      <c r="J728" s="18">
        <v>14.03</v>
      </c>
      <c r="K728" s="18">
        <v>11.21</v>
      </c>
      <c r="L728" s="18">
        <v>9.5299999999999994</v>
      </c>
      <c r="M728" s="18">
        <v>0</v>
      </c>
      <c r="N728" s="57"/>
      <c r="O728" s="57"/>
      <c r="P728" s="57"/>
      <c r="Q728" s="57"/>
    </row>
    <row r="729" spans="3:17">
      <c r="C729" t="s">
        <v>1483</v>
      </c>
      <c r="D729" s="74"/>
      <c r="E729" s="18" t="s">
        <v>1579</v>
      </c>
      <c r="F729" s="18">
        <v>9995</v>
      </c>
      <c r="G729" s="65">
        <v>0.15</v>
      </c>
      <c r="H729" s="18">
        <v>8495</v>
      </c>
      <c r="I729" s="18"/>
      <c r="J729" s="18">
        <v>514.5</v>
      </c>
      <c r="K729" s="18">
        <v>443.93</v>
      </c>
      <c r="L729" s="18">
        <v>402.11</v>
      </c>
      <c r="M729" s="18">
        <v>164</v>
      </c>
      <c r="N729" s="57"/>
      <c r="O729" s="57"/>
      <c r="P729" s="57"/>
      <c r="Q729" s="57"/>
    </row>
    <row r="730" spans="3:17">
      <c r="C730" t="s">
        <v>1580</v>
      </c>
      <c r="D730" s="74"/>
      <c r="E730" s="18" t="s">
        <v>1581</v>
      </c>
      <c r="F730" s="18">
        <v>19995</v>
      </c>
      <c r="G730" s="65">
        <v>0.15</v>
      </c>
      <c r="H730" s="18">
        <v>16995</v>
      </c>
      <c r="I730" s="18"/>
      <c r="J730" s="18">
        <v>1028.0899999999999</v>
      </c>
      <c r="K730" s="18">
        <v>886.91</v>
      </c>
      <c r="L730" s="18">
        <v>803.24</v>
      </c>
      <c r="M730" s="18">
        <v>327</v>
      </c>
      <c r="N730" s="57"/>
      <c r="O730" s="57"/>
      <c r="P730" s="57"/>
      <c r="Q730" s="57"/>
    </row>
    <row r="731" spans="3:17">
      <c r="C731" t="s">
        <v>1582</v>
      </c>
      <c r="D731" s="74"/>
      <c r="E731" s="18" t="s">
        <v>1583</v>
      </c>
      <c r="F731" s="18">
        <v>13995</v>
      </c>
      <c r="G731" s="65">
        <v>0.28000000000000003</v>
      </c>
      <c r="H731" s="18">
        <v>9995</v>
      </c>
      <c r="I731" s="18"/>
      <c r="J731" s="18">
        <v>654.82000000000005</v>
      </c>
      <c r="K731" s="18">
        <v>556</v>
      </c>
      <c r="L731" s="18">
        <v>497.44</v>
      </c>
      <c r="M731" s="18">
        <v>164</v>
      </c>
      <c r="N731" s="57"/>
      <c r="O731" s="57"/>
      <c r="P731" s="57"/>
      <c r="Q731" s="57"/>
    </row>
    <row r="732" spans="3:17">
      <c r="C732" t="s">
        <v>1481</v>
      </c>
      <c r="D732" s="74"/>
      <c r="E732" s="18" t="s">
        <v>1482</v>
      </c>
      <c r="F732" s="18">
        <v>30000</v>
      </c>
      <c r="G732" s="65">
        <v>0.25</v>
      </c>
      <c r="H732" s="18">
        <v>22500</v>
      </c>
      <c r="I732" s="18"/>
      <c r="J732" s="18">
        <v>1052.3399999999999</v>
      </c>
      <c r="K732" s="18">
        <v>840.52</v>
      </c>
      <c r="L732" s="18">
        <v>714.99</v>
      </c>
      <c r="M732" s="18">
        <v>0</v>
      </c>
      <c r="N732" s="57"/>
      <c r="O732" s="57"/>
      <c r="P732" s="57"/>
      <c r="Q732" s="57"/>
    </row>
    <row r="733" spans="3:17">
      <c r="C733" t="s">
        <v>1483</v>
      </c>
      <c r="D733" s="74"/>
      <c r="E733" s="18" t="s">
        <v>1484</v>
      </c>
      <c r="F733" s="18">
        <v>9995</v>
      </c>
      <c r="G733" s="65">
        <v>0.15</v>
      </c>
      <c r="H733" s="18">
        <v>8495</v>
      </c>
      <c r="I733" s="18"/>
      <c r="J733" s="18">
        <v>514.5</v>
      </c>
      <c r="K733" s="18">
        <v>443.93</v>
      </c>
      <c r="L733" s="18">
        <v>402.11</v>
      </c>
      <c r="M733" s="18">
        <v>164</v>
      </c>
      <c r="N733" s="57"/>
      <c r="O733" s="57"/>
      <c r="P733" s="57"/>
      <c r="Q733" s="57"/>
    </row>
    <row r="734" spans="3:17">
      <c r="C734" t="s">
        <v>1584</v>
      </c>
      <c r="D734" s="74"/>
      <c r="E734" s="18" t="s">
        <v>1585</v>
      </c>
      <c r="F734" s="18">
        <v>250</v>
      </c>
      <c r="G734" s="65">
        <v>0</v>
      </c>
      <c r="H734" s="18">
        <v>250</v>
      </c>
      <c r="I734" s="18"/>
      <c r="J734" s="18">
        <v>8.77</v>
      </c>
      <c r="K734" s="18">
        <v>7</v>
      </c>
      <c r="L734" s="18">
        <v>5.96</v>
      </c>
      <c r="M734" s="18">
        <v>0</v>
      </c>
      <c r="N734" s="57"/>
      <c r="O734" s="57"/>
      <c r="P734" s="57"/>
      <c r="Q734" s="57"/>
    </row>
    <row r="735" spans="3:17">
      <c r="C735" t="s">
        <v>1584</v>
      </c>
      <c r="D735" s="74"/>
      <c r="E735" s="18" t="s">
        <v>1586</v>
      </c>
      <c r="F735" s="18">
        <v>250</v>
      </c>
      <c r="G735" s="65">
        <v>0</v>
      </c>
      <c r="H735" s="18">
        <v>250</v>
      </c>
      <c r="I735" s="18"/>
      <c r="J735" s="18">
        <v>8.77</v>
      </c>
      <c r="K735" s="18">
        <v>7</v>
      </c>
      <c r="L735" s="18">
        <v>5.96</v>
      </c>
      <c r="M735" s="18">
        <v>0</v>
      </c>
      <c r="N735" s="57"/>
      <c r="O735" s="57"/>
      <c r="P735" s="57"/>
      <c r="Q735" s="57"/>
    </row>
    <row r="736" spans="3:17">
      <c r="C736" t="s">
        <v>1485</v>
      </c>
      <c r="D736" s="74"/>
      <c r="E736" s="18" t="s">
        <v>1486</v>
      </c>
      <c r="F736" s="18">
        <v>13900</v>
      </c>
      <c r="G736" s="65">
        <v>0.21</v>
      </c>
      <c r="H736" s="18">
        <v>10900</v>
      </c>
      <c r="I736" s="18"/>
      <c r="J736" s="18">
        <v>589.88</v>
      </c>
      <c r="K736" s="18">
        <v>491.74</v>
      </c>
      <c r="L736" s="18">
        <v>433.58</v>
      </c>
      <c r="M736" s="18">
        <v>102</v>
      </c>
      <c r="N736" s="57"/>
      <c r="O736" s="57"/>
      <c r="P736" s="57"/>
      <c r="Q736" s="57"/>
    </row>
    <row r="737" spans="3:17">
      <c r="C737" t="s">
        <v>1487</v>
      </c>
      <c r="D737" s="74"/>
      <c r="E737" s="18" t="s">
        <v>1488</v>
      </c>
      <c r="F737" s="18">
        <v>0</v>
      </c>
      <c r="G737" s="65">
        <v>0</v>
      </c>
      <c r="H737" s="18">
        <v>0</v>
      </c>
      <c r="I737" s="18"/>
      <c r="J737" s="18">
        <v>0</v>
      </c>
      <c r="K737" s="18">
        <v>0</v>
      </c>
      <c r="L737" s="18">
        <v>0</v>
      </c>
      <c r="M737" s="18">
        <v>0</v>
      </c>
      <c r="N737" s="57"/>
      <c r="O737" s="57"/>
      <c r="P737" s="57"/>
      <c r="Q737" s="57"/>
    </row>
    <row r="738" spans="3:17">
      <c r="C738" t="s">
        <v>1469</v>
      </c>
      <c r="D738" s="74"/>
      <c r="E738" s="18" t="s">
        <v>1489</v>
      </c>
      <c r="F738" s="18">
        <v>13000</v>
      </c>
      <c r="G738" s="65">
        <v>0.09</v>
      </c>
      <c r="H738" s="18">
        <v>11750</v>
      </c>
      <c r="I738" s="18"/>
      <c r="J738" s="18">
        <v>524.21</v>
      </c>
      <c r="K738" s="18">
        <v>432.42</v>
      </c>
      <c r="L738" s="18">
        <v>378.03</v>
      </c>
      <c r="M738" s="18">
        <v>68</v>
      </c>
      <c r="N738" s="57"/>
      <c r="O738" s="57"/>
      <c r="P738" s="57"/>
      <c r="Q738" s="57"/>
    </row>
    <row r="739" spans="3:17">
      <c r="C739" t="s">
        <v>1511</v>
      </c>
      <c r="D739" s="74"/>
      <c r="E739" s="18" t="s">
        <v>1512</v>
      </c>
      <c r="F739" s="18">
        <v>995</v>
      </c>
      <c r="G739" s="65">
        <v>0</v>
      </c>
      <c r="H739" s="18">
        <v>995</v>
      </c>
      <c r="I739" s="18"/>
      <c r="J739" s="18">
        <v>34.9</v>
      </c>
      <c r="K739" s="18">
        <v>27.88</v>
      </c>
      <c r="L739" s="18">
        <v>23.71</v>
      </c>
      <c r="M739" s="18">
        <v>0</v>
      </c>
      <c r="N739" s="57"/>
      <c r="O739" s="57"/>
      <c r="P739" s="57"/>
      <c r="Q739" s="57"/>
    </row>
    <row r="740" spans="3:17">
      <c r="C740" t="s">
        <v>1058</v>
      </c>
      <c r="D740" s="74"/>
      <c r="E740" s="18" t="s">
        <v>1059</v>
      </c>
      <c r="F740" s="18">
        <v>3495</v>
      </c>
      <c r="G740" s="65">
        <v>0</v>
      </c>
      <c r="H740" s="18">
        <v>3495</v>
      </c>
      <c r="I740" s="18"/>
      <c r="J740" s="18">
        <v>177.6</v>
      </c>
      <c r="K740" s="18">
        <v>152.91999999999999</v>
      </c>
      <c r="L740" s="18">
        <v>138.30000000000001</v>
      </c>
      <c r="M740" s="18">
        <v>55</v>
      </c>
      <c r="N740" s="57"/>
      <c r="O740" s="57"/>
      <c r="P740" s="57"/>
      <c r="Q740" s="57"/>
    </row>
    <row r="741" spans="3:17">
      <c r="C741" t="s">
        <v>1515</v>
      </c>
      <c r="D741" s="74"/>
      <c r="E741" s="18" t="s">
        <v>1516</v>
      </c>
      <c r="F741" s="18">
        <v>14900</v>
      </c>
      <c r="G741" s="65">
        <v>0.2</v>
      </c>
      <c r="H741" s="18">
        <v>11900</v>
      </c>
      <c r="I741" s="18"/>
      <c r="J741" s="18">
        <v>659.06</v>
      </c>
      <c r="K741" s="18">
        <v>553.86</v>
      </c>
      <c r="L741" s="18">
        <v>491.51</v>
      </c>
      <c r="M741" s="18">
        <v>136</v>
      </c>
      <c r="N741" s="57"/>
      <c r="O741" s="57"/>
      <c r="P741" s="57"/>
      <c r="Q741" s="57"/>
    </row>
    <row r="742" spans="3:17">
      <c r="C742" t="s">
        <v>1471</v>
      </c>
      <c r="D742" s="74"/>
      <c r="E742" s="18" t="s">
        <v>1519</v>
      </c>
      <c r="F742" s="18">
        <v>11800</v>
      </c>
      <c r="G742" s="65">
        <v>0.33</v>
      </c>
      <c r="H742" s="18">
        <v>7900</v>
      </c>
      <c r="I742" s="18"/>
      <c r="J742" s="18">
        <v>482.12</v>
      </c>
      <c r="K742" s="18">
        <v>398.8</v>
      </c>
      <c r="L742" s="18">
        <v>349.43</v>
      </c>
      <c r="M742" s="18">
        <v>68</v>
      </c>
      <c r="N742" s="57"/>
      <c r="O742" s="57"/>
      <c r="P742" s="57"/>
      <c r="Q742" s="57"/>
    </row>
    <row r="743" spans="3:17">
      <c r="C743" t="s">
        <v>1473</v>
      </c>
      <c r="D743" s="74"/>
      <c r="E743" s="18" t="s">
        <v>1522</v>
      </c>
      <c r="F743" s="18">
        <v>12000</v>
      </c>
      <c r="G743" s="65">
        <v>0.16</v>
      </c>
      <c r="H743" s="18">
        <v>10000</v>
      </c>
      <c r="I743" s="18"/>
      <c r="J743" s="18">
        <v>489.14</v>
      </c>
      <c r="K743" s="18">
        <v>404.41</v>
      </c>
      <c r="L743" s="18">
        <v>354.2</v>
      </c>
      <c r="M743" s="18">
        <v>68</v>
      </c>
      <c r="N743" s="57"/>
      <c r="O743" s="57"/>
      <c r="P743" s="57"/>
      <c r="Q743" s="57"/>
    </row>
    <row r="744" spans="3:17">
      <c r="C744" t="s">
        <v>1475</v>
      </c>
      <c r="D744" s="74"/>
      <c r="E744" s="18" t="s">
        <v>1529</v>
      </c>
      <c r="F744" s="18">
        <v>6550</v>
      </c>
      <c r="G744" s="65">
        <v>0.24</v>
      </c>
      <c r="H744" s="18">
        <v>4950</v>
      </c>
      <c r="I744" s="18"/>
      <c r="J744" s="18">
        <v>297.95999999999998</v>
      </c>
      <c r="K744" s="18">
        <v>251.71</v>
      </c>
      <c r="L744" s="18">
        <v>224.31</v>
      </c>
      <c r="M744" s="18">
        <v>68</v>
      </c>
      <c r="N744" s="57"/>
      <c r="O744" s="57"/>
      <c r="P744" s="57"/>
      <c r="Q744" s="57"/>
    </row>
    <row r="745" spans="3:17">
      <c r="C745" t="s">
        <v>1530</v>
      </c>
      <c r="D745" s="74"/>
      <c r="E745" s="18" t="s">
        <v>1531</v>
      </c>
      <c r="F745" s="18">
        <v>500</v>
      </c>
      <c r="G745" s="65">
        <v>0</v>
      </c>
      <c r="H745" s="18">
        <v>500</v>
      </c>
      <c r="I745" s="18"/>
      <c r="J745" s="18">
        <v>17.54</v>
      </c>
      <c r="K745" s="18">
        <v>14.01</v>
      </c>
      <c r="L745" s="18">
        <v>11.92</v>
      </c>
      <c r="M745" s="18">
        <v>0</v>
      </c>
      <c r="N745" s="57"/>
      <c r="O745" s="57"/>
      <c r="P745" s="57"/>
      <c r="Q745" s="57"/>
    </row>
    <row r="746" spans="3:17">
      <c r="C746" t="s">
        <v>1532</v>
      </c>
      <c r="D746" s="74"/>
      <c r="E746" s="18" t="s">
        <v>1533</v>
      </c>
      <c r="F746" s="18">
        <v>0</v>
      </c>
      <c r="G746" s="65">
        <v>0</v>
      </c>
      <c r="H746" s="18">
        <v>0</v>
      </c>
      <c r="I746" s="18"/>
      <c r="J746" s="18">
        <v>0</v>
      </c>
      <c r="K746" s="18">
        <v>0</v>
      </c>
      <c r="L746" s="18">
        <v>0</v>
      </c>
      <c r="M746" s="18">
        <v>0</v>
      </c>
      <c r="N746" s="57"/>
      <c r="O746" s="57"/>
      <c r="P746" s="57"/>
      <c r="Q746" s="57"/>
    </row>
    <row r="747" spans="3:17">
      <c r="C747" t="s">
        <v>1587</v>
      </c>
      <c r="D747" s="74"/>
      <c r="E747" s="18" t="s">
        <v>1588</v>
      </c>
      <c r="F747" s="18">
        <v>295</v>
      </c>
      <c r="G747" s="65">
        <v>0</v>
      </c>
      <c r="H747" s="18">
        <v>295</v>
      </c>
      <c r="I747" s="18"/>
      <c r="J747" s="18">
        <v>10.35</v>
      </c>
      <c r="K747" s="18">
        <v>8.27</v>
      </c>
      <c r="L747" s="18">
        <v>7.03</v>
      </c>
      <c r="M747" s="18">
        <v>0</v>
      </c>
      <c r="N747" s="57"/>
      <c r="O747" s="57"/>
      <c r="P747" s="57"/>
      <c r="Q747" s="57"/>
    </row>
    <row r="748" spans="3:17">
      <c r="C748" t="s">
        <v>1534</v>
      </c>
      <c r="D748" s="74"/>
      <c r="E748" s="18" t="s">
        <v>1535</v>
      </c>
      <c r="F748" s="18">
        <v>15000</v>
      </c>
      <c r="G748" s="65">
        <v>0.3</v>
      </c>
      <c r="H748" s="18">
        <v>10500</v>
      </c>
      <c r="I748" s="18"/>
      <c r="J748" s="18">
        <v>526.16999999999996</v>
      </c>
      <c r="K748" s="18">
        <v>420.26</v>
      </c>
      <c r="L748" s="18">
        <v>357.5</v>
      </c>
      <c r="M748" s="18">
        <v>0</v>
      </c>
      <c r="N748" s="57"/>
      <c r="O748" s="57"/>
      <c r="P748" s="57"/>
      <c r="Q748" s="57"/>
    </row>
    <row r="749" spans="3:17">
      <c r="C749" t="s">
        <v>1536</v>
      </c>
      <c r="D749" s="74"/>
      <c r="E749" s="18" t="s">
        <v>1537</v>
      </c>
      <c r="F749" s="18">
        <v>399</v>
      </c>
      <c r="G749" s="65">
        <v>0.25</v>
      </c>
      <c r="H749" s="18">
        <v>299</v>
      </c>
      <c r="I749" s="18"/>
      <c r="J749" s="18">
        <v>14</v>
      </c>
      <c r="K749" s="18">
        <v>11.18</v>
      </c>
      <c r="L749" s="18">
        <v>9.51</v>
      </c>
      <c r="M749" s="18">
        <v>0</v>
      </c>
      <c r="N749" s="57"/>
      <c r="O749" s="57"/>
      <c r="P749" s="57"/>
      <c r="Q749" s="57"/>
    </row>
    <row r="750" spans="3:17">
      <c r="C750" t="s">
        <v>1589</v>
      </c>
      <c r="D750" s="74"/>
      <c r="E750" s="18" t="s">
        <v>1590</v>
      </c>
      <c r="F750" s="18">
        <v>5700</v>
      </c>
      <c r="G750" s="65">
        <v>0.28000000000000003</v>
      </c>
      <c r="H750" s="18">
        <v>4100</v>
      </c>
      <c r="I750" s="18"/>
      <c r="J750" s="18">
        <v>323.14</v>
      </c>
      <c r="K750" s="18">
        <v>282.89999999999998</v>
      </c>
      <c r="L750" s="18">
        <v>259.05</v>
      </c>
      <c r="M750" s="18">
        <v>0</v>
      </c>
      <c r="N750" s="57"/>
      <c r="O750" s="57"/>
      <c r="P750" s="57"/>
      <c r="Q750" s="57"/>
    </row>
    <row r="751" spans="3:17">
      <c r="C751" t="s">
        <v>1072</v>
      </c>
      <c r="D751" s="74"/>
      <c r="E751" s="18" t="s">
        <v>1073</v>
      </c>
      <c r="F751" s="18">
        <v>10000</v>
      </c>
      <c r="G751" s="65">
        <v>0.5</v>
      </c>
      <c r="H751" s="18">
        <v>5000</v>
      </c>
      <c r="I751" s="18"/>
      <c r="J751" s="18">
        <v>350.78</v>
      </c>
      <c r="K751" s="18">
        <v>280.17</v>
      </c>
      <c r="L751" s="18">
        <v>238.33</v>
      </c>
      <c r="M751" s="18">
        <v>123</v>
      </c>
      <c r="N751" s="57"/>
      <c r="O751" s="57"/>
      <c r="P751" s="57"/>
      <c r="Q751" s="57"/>
    </row>
    <row r="752" spans="3:17">
      <c r="C752" t="s">
        <v>1591</v>
      </c>
      <c r="D752" s="74"/>
      <c r="E752" s="18" t="s">
        <v>1592</v>
      </c>
      <c r="F752" s="18">
        <v>2000</v>
      </c>
      <c r="G752" s="65">
        <v>0</v>
      </c>
      <c r="H752" s="18">
        <v>2000</v>
      </c>
      <c r="I752" s="18"/>
      <c r="J752" s="18">
        <v>70.16</v>
      </c>
      <c r="K752" s="18">
        <v>56.03</v>
      </c>
      <c r="L752" s="18">
        <v>47.67</v>
      </c>
      <c r="M752" s="18">
        <v>0</v>
      </c>
      <c r="N752" s="57"/>
      <c r="O752" s="57"/>
      <c r="P752" s="57"/>
      <c r="Q752" s="57"/>
    </row>
    <row r="753" spans="3:17">
      <c r="C753" t="s">
        <v>1593</v>
      </c>
      <c r="D753" s="74"/>
      <c r="E753" s="18" t="s">
        <v>1594</v>
      </c>
      <c r="F753" s="18">
        <v>600</v>
      </c>
      <c r="G753" s="65">
        <v>0</v>
      </c>
      <c r="H753" s="18">
        <v>600</v>
      </c>
      <c r="I753" s="18"/>
      <c r="J753" s="18">
        <v>21.05</v>
      </c>
      <c r="K753" s="18">
        <v>16.809999999999999</v>
      </c>
      <c r="L753" s="18">
        <v>14.3</v>
      </c>
      <c r="M753" s="18">
        <v>0</v>
      </c>
      <c r="N753" s="57"/>
      <c r="O753" s="57"/>
      <c r="P753" s="57"/>
      <c r="Q753" s="57"/>
    </row>
    <row r="754" spans="3:17">
      <c r="C754" t="s">
        <v>1538</v>
      </c>
      <c r="D754" s="74"/>
      <c r="E754" s="18" t="s">
        <v>1595</v>
      </c>
      <c r="F754" s="18">
        <v>3499</v>
      </c>
      <c r="G754" s="65">
        <v>0.28000000000000003</v>
      </c>
      <c r="H754" s="18">
        <v>2499</v>
      </c>
      <c r="I754" s="18"/>
      <c r="J754" s="18">
        <v>122.74</v>
      </c>
      <c r="K754" s="18">
        <v>98.03</v>
      </c>
      <c r="L754" s="18">
        <v>83.39</v>
      </c>
      <c r="M754" s="18">
        <v>0</v>
      </c>
      <c r="N754" s="57"/>
      <c r="O754" s="57"/>
      <c r="P754" s="57"/>
      <c r="Q754" s="57"/>
    </row>
    <row r="755" spans="3:17">
      <c r="C755" t="s">
        <v>1596</v>
      </c>
      <c r="D755" s="74"/>
      <c r="E755" s="18" t="s">
        <v>1597</v>
      </c>
      <c r="F755" s="18">
        <v>570</v>
      </c>
      <c r="G755" s="65">
        <v>0</v>
      </c>
      <c r="H755" s="18">
        <v>570</v>
      </c>
      <c r="I755" s="18"/>
      <c r="J755" s="18">
        <v>19.989999999999998</v>
      </c>
      <c r="K755" s="18">
        <v>15.97</v>
      </c>
      <c r="L755" s="18">
        <v>13.58</v>
      </c>
      <c r="M755" s="18">
        <v>0</v>
      </c>
      <c r="N755" s="57"/>
      <c r="O755" s="57"/>
      <c r="P755" s="57"/>
      <c r="Q755" s="57"/>
    </row>
    <row r="756" spans="3:17">
      <c r="C756" s="27" t="s">
        <v>1598</v>
      </c>
      <c r="D756" s="74"/>
      <c r="E756" s="110" t="s">
        <v>1599</v>
      </c>
      <c r="F756" s="18">
        <v>2500</v>
      </c>
      <c r="G756" s="65">
        <v>0.48</v>
      </c>
      <c r="H756" s="18">
        <v>1288</v>
      </c>
      <c r="I756" s="18">
        <f>1650+700</f>
        <v>2350</v>
      </c>
      <c r="J756" s="18">
        <f t="shared" ref="J756:J758" si="0">G756+M756</f>
        <v>42.48</v>
      </c>
      <c r="K756" s="18">
        <f t="shared" ref="K756:K758" si="1">H756+M756</f>
        <v>1330</v>
      </c>
      <c r="L756" s="18">
        <f t="shared" ref="L756:L758" si="2">I756+M756</f>
        <v>2392</v>
      </c>
      <c r="M756" s="18">
        <v>42</v>
      </c>
      <c r="N756" s="57"/>
      <c r="O756" s="57"/>
      <c r="P756" s="57"/>
      <c r="Q756" s="57"/>
    </row>
    <row r="757" spans="3:17">
      <c r="C757" s="27" t="s">
        <v>1598</v>
      </c>
      <c r="D757" s="74"/>
      <c r="E757" s="110" t="s">
        <v>1600</v>
      </c>
      <c r="F757" s="18">
        <v>2500</v>
      </c>
      <c r="G757" s="65">
        <v>0.48</v>
      </c>
      <c r="H757" s="18">
        <v>1288</v>
      </c>
      <c r="I757" s="18">
        <v>2350</v>
      </c>
      <c r="J757" s="18">
        <f t="shared" si="0"/>
        <v>42.48</v>
      </c>
      <c r="K757" s="18">
        <f t="shared" si="1"/>
        <v>1330</v>
      </c>
      <c r="L757" s="18">
        <f t="shared" si="2"/>
        <v>2392</v>
      </c>
      <c r="M757" s="18">
        <v>42</v>
      </c>
      <c r="N757" s="57"/>
      <c r="O757" s="57"/>
      <c r="P757" s="57"/>
      <c r="Q757" s="57"/>
    </row>
    <row r="758" spans="3:17">
      <c r="C758" s="27" t="s">
        <v>1598</v>
      </c>
      <c r="D758" s="74"/>
      <c r="E758" s="110" t="s">
        <v>1601</v>
      </c>
      <c r="F758" s="18">
        <v>2500</v>
      </c>
      <c r="G758" s="65">
        <v>0.48</v>
      </c>
      <c r="H758" s="18">
        <v>1288</v>
      </c>
      <c r="I758" s="18">
        <v>2350</v>
      </c>
      <c r="J758" s="18">
        <f t="shared" si="0"/>
        <v>42.48</v>
      </c>
      <c r="K758" s="18">
        <f t="shared" si="1"/>
        <v>1330</v>
      </c>
      <c r="L758" s="18">
        <f t="shared" si="2"/>
        <v>2392</v>
      </c>
      <c r="M758" s="18">
        <v>42</v>
      </c>
      <c r="N758" s="57"/>
      <c r="O758" s="57"/>
      <c r="P758" s="57"/>
      <c r="Q758" s="57"/>
    </row>
  </sheetData>
  <mergeCells count="5">
    <mergeCell ref="F10:H10"/>
    <mergeCell ref="J10:L10"/>
    <mergeCell ref="F11:H11"/>
    <mergeCell ref="J11:L11"/>
    <mergeCell ref="C12:D12"/>
  </mergeCells>
  <pageMargins left="0.7" right="0.7" top="0.75" bottom="0.75" header="0.3" footer="0.3"/>
  <pageSetup paperSize="0" orientation="portrait" horizontalDpi="0" verticalDpi="0" copies="0" r:id="rId1"/>
  <ignoredErrors>
    <ignoredError sqref="I510:I511" unlocked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1187"/>
  <sheetViews>
    <sheetView workbookViewId="0">
      <selection activeCell="E2" sqref="E2"/>
    </sheetView>
  </sheetViews>
  <sheetFormatPr defaultRowHeight="15"/>
  <cols>
    <col min="1" max="1" width="4.5703125" customWidth="1"/>
    <col min="2" max="2" width="3.5703125" style="3" customWidth="1"/>
    <col min="3" max="3" width="44" customWidth="1"/>
    <col min="4" max="4" width="22.7109375" customWidth="1"/>
    <col min="5" max="5" width="20.7109375" style="59" customWidth="1"/>
    <col min="6" max="14" width="20.7109375" customWidth="1"/>
  </cols>
  <sheetData>
    <row r="1" spans="1:14" ht="21.75" customHeight="1">
      <c r="A1" s="27" t="s">
        <v>0</v>
      </c>
    </row>
    <row r="2" spans="1:14" ht="22.5" customHeight="1">
      <c r="C2" s="25" t="s">
        <v>702</v>
      </c>
    </row>
    <row r="4" spans="1:14">
      <c r="C4" s="4" t="s">
        <v>1</v>
      </c>
      <c r="D4" s="5" t="s">
        <v>703</v>
      </c>
      <c r="E4" s="60"/>
    </row>
    <row r="5" spans="1:14" ht="15.75">
      <c r="F5" s="6"/>
    </row>
    <row r="6" spans="1:14">
      <c r="C6" s="4" t="s">
        <v>2</v>
      </c>
      <c r="D6" s="5" t="s">
        <v>704</v>
      </c>
      <c r="E6" s="60"/>
    </row>
    <row r="7" spans="1:14" ht="15.75">
      <c r="C7" s="4" t="s">
        <v>5</v>
      </c>
      <c r="D7" s="16" t="s">
        <v>705</v>
      </c>
      <c r="E7" s="60"/>
    </row>
    <row r="8" spans="1:14" ht="15" customHeight="1">
      <c r="C8" s="4" t="s">
        <v>37</v>
      </c>
      <c r="D8" s="5" t="s">
        <v>706</v>
      </c>
      <c r="E8" s="60"/>
    </row>
    <row r="9" spans="1:14">
      <c r="C9" s="4" t="s">
        <v>38</v>
      </c>
      <c r="D9" s="5" t="s">
        <v>707</v>
      </c>
    </row>
    <row r="10" spans="1:14" s="10" customFormat="1">
      <c r="B10" s="9"/>
      <c r="E10" s="61"/>
      <c r="F10" s="147" t="s">
        <v>3</v>
      </c>
      <c r="G10" s="148"/>
      <c r="H10" s="149"/>
      <c r="I10" s="146" t="s">
        <v>4</v>
      </c>
      <c r="J10" s="146"/>
      <c r="K10" s="146"/>
      <c r="L10" s="146" t="s">
        <v>27</v>
      </c>
      <c r="M10" s="146"/>
      <c r="N10" s="146"/>
    </row>
    <row r="11" spans="1:14" s="10" customFormat="1">
      <c r="B11" s="9"/>
      <c r="E11" s="61"/>
      <c r="F11" s="147" t="s">
        <v>6</v>
      </c>
      <c r="G11" s="148"/>
      <c r="H11" s="149"/>
      <c r="I11" s="150" t="s">
        <v>26</v>
      </c>
      <c r="J11" s="150"/>
      <c r="K11" s="150"/>
      <c r="L11" s="150" t="s">
        <v>26</v>
      </c>
      <c r="M11" s="150"/>
      <c r="N11" s="150"/>
    </row>
    <row r="12" spans="1:14" s="13" customFormat="1" ht="30">
      <c r="B12" s="11"/>
      <c r="C12" s="151" t="s">
        <v>14</v>
      </c>
      <c r="D12" s="152"/>
      <c r="E12" s="62" t="s">
        <v>17</v>
      </c>
      <c r="F12" s="28" t="s">
        <v>8</v>
      </c>
      <c r="G12" s="28" t="s">
        <v>18</v>
      </c>
      <c r="H12" s="28" t="s">
        <v>19</v>
      </c>
      <c r="I12" s="28" t="s">
        <v>708</v>
      </c>
      <c r="J12" s="28" t="s">
        <v>709</v>
      </c>
      <c r="K12" s="28" t="s">
        <v>710</v>
      </c>
      <c r="L12" s="28" t="s">
        <v>9</v>
      </c>
      <c r="M12" s="28" t="s">
        <v>10</v>
      </c>
      <c r="N12" s="28" t="s">
        <v>11</v>
      </c>
    </row>
    <row r="13" spans="1:14" s="13" customFormat="1">
      <c r="B13" s="11"/>
      <c r="C13" s="43"/>
      <c r="D13" s="44"/>
      <c r="E13" s="62"/>
      <c r="F13" s="28"/>
      <c r="G13" s="28"/>
      <c r="H13" s="28"/>
      <c r="I13" s="63">
        <v>2.9172953945737067E-2</v>
      </c>
      <c r="J13" s="63">
        <v>2.2747435976189303E-2</v>
      </c>
      <c r="K13" s="63">
        <v>1.8904256546730558E-2</v>
      </c>
      <c r="L13" s="28"/>
      <c r="M13" s="28"/>
      <c r="N13" s="28"/>
    </row>
    <row r="14" spans="1:14" ht="33" customHeight="1">
      <c r="C14" s="157" t="s">
        <v>15</v>
      </c>
      <c r="D14" s="158"/>
      <c r="E14" s="64" t="s">
        <v>711</v>
      </c>
      <c r="F14" s="18">
        <v>4245</v>
      </c>
      <c r="G14" s="65">
        <v>2.5000000000000001E-2</v>
      </c>
      <c r="H14" s="18">
        <f>(F14*(100%-G14))</f>
        <v>4138.875</v>
      </c>
      <c r="I14" s="18">
        <f>$H$14*I13</f>
        <v>120.74320976216251</v>
      </c>
      <c r="J14" s="18">
        <f>$H$14*J13</f>
        <v>94.148794075950505</v>
      </c>
      <c r="K14" s="18">
        <f>$H$14*K13</f>
        <v>78.242354814849435</v>
      </c>
      <c r="L14" s="64" t="s">
        <v>310</v>
      </c>
      <c r="M14" s="64" t="s">
        <v>310</v>
      </c>
      <c r="N14" s="64" t="s">
        <v>310</v>
      </c>
    </row>
    <row r="15" spans="1:14">
      <c r="B15" s="15"/>
      <c r="C15" s="156" t="s">
        <v>20</v>
      </c>
      <c r="D15" s="156"/>
      <c r="E15" s="156"/>
      <c r="F15" s="156"/>
      <c r="G15" s="156"/>
      <c r="H15" s="156"/>
      <c r="I15" s="156"/>
      <c r="J15" s="156"/>
      <c r="K15" s="156"/>
    </row>
    <row r="16" spans="1:14" ht="45">
      <c r="C16" s="138" t="s">
        <v>712</v>
      </c>
      <c r="D16" s="139" t="s">
        <v>712</v>
      </c>
      <c r="E16" s="64" t="s">
        <v>713</v>
      </c>
      <c r="F16" s="18">
        <v>75</v>
      </c>
      <c r="G16" s="66">
        <v>0</v>
      </c>
      <c r="H16" s="18">
        <f t="shared" ref="H16:H19" si="0">(F16*(100%-G16))</f>
        <v>75</v>
      </c>
      <c r="I16" s="18">
        <f>$H$16*I13</f>
        <v>2.1879715459302802</v>
      </c>
      <c r="J16" s="18">
        <f t="shared" ref="J16:K16" si="1">$H$16*J13</f>
        <v>1.7060576982141977</v>
      </c>
      <c r="K16" s="18">
        <f t="shared" si="1"/>
        <v>1.4178192410047918</v>
      </c>
      <c r="L16" s="64" t="s">
        <v>310</v>
      </c>
      <c r="M16" s="64" t="s">
        <v>310</v>
      </c>
      <c r="N16" s="64" t="s">
        <v>310</v>
      </c>
    </row>
    <row r="17" spans="3:14" ht="30">
      <c r="C17" s="138" t="s">
        <v>714</v>
      </c>
      <c r="D17" s="139" t="s">
        <v>714</v>
      </c>
      <c r="E17" s="64" t="s">
        <v>715</v>
      </c>
      <c r="F17" s="18">
        <v>144</v>
      </c>
      <c r="G17" s="66">
        <v>0</v>
      </c>
      <c r="H17" s="18">
        <f t="shared" si="0"/>
        <v>144</v>
      </c>
      <c r="I17" s="18">
        <f>$H$17*I13</f>
        <v>4.2009053681861372</v>
      </c>
      <c r="J17" s="18">
        <f t="shared" ref="J17:K17" si="2">$H$17*J13</f>
        <v>3.2756307805712597</v>
      </c>
      <c r="K17" s="18">
        <f t="shared" si="2"/>
        <v>2.7222129427292003</v>
      </c>
      <c r="L17" s="64" t="s">
        <v>310</v>
      </c>
      <c r="M17" s="64" t="s">
        <v>310</v>
      </c>
      <c r="N17" s="64" t="s">
        <v>310</v>
      </c>
    </row>
    <row r="18" spans="3:14" ht="45">
      <c r="C18" s="138" t="s">
        <v>716</v>
      </c>
      <c r="D18" s="139" t="s">
        <v>716</v>
      </c>
      <c r="E18" s="64" t="s">
        <v>717</v>
      </c>
      <c r="F18" s="18">
        <v>1260</v>
      </c>
      <c r="G18" s="66">
        <v>0</v>
      </c>
      <c r="H18" s="18">
        <f t="shared" si="0"/>
        <v>1260</v>
      </c>
      <c r="I18" s="18">
        <f>$H$18*I13</f>
        <v>36.757921971628704</v>
      </c>
      <c r="J18" s="18">
        <f t="shared" ref="J18:K18" si="3">$H$18*J13</f>
        <v>28.661769329998521</v>
      </c>
      <c r="K18" s="18">
        <f t="shared" si="3"/>
        <v>23.819363248880503</v>
      </c>
      <c r="L18" s="64" t="s">
        <v>310</v>
      </c>
      <c r="M18" s="64" t="s">
        <v>310</v>
      </c>
      <c r="N18" s="64" t="s">
        <v>310</v>
      </c>
    </row>
    <row r="19" spans="3:14" ht="30">
      <c r="C19" s="138" t="s">
        <v>718</v>
      </c>
      <c r="D19" s="139" t="s">
        <v>718</v>
      </c>
      <c r="E19" s="64" t="s">
        <v>719</v>
      </c>
      <c r="F19" s="18">
        <v>167</v>
      </c>
      <c r="G19" s="66">
        <v>0</v>
      </c>
      <c r="H19" s="18">
        <f t="shared" si="0"/>
        <v>167</v>
      </c>
      <c r="I19" s="18">
        <f>$H$19*I13</f>
        <v>4.8718833089380897</v>
      </c>
      <c r="J19" s="18">
        <f t="shared" ref="J19:K19" si="4">$H$19*J13</f>
        <v>3.7988218080236136</v>
      </c>
      <c r="K19" s="18">
        <f t="shared" si="4"/>
        <v>3.1570108433040032</v>
      </c>
      <c r="L19" s="64" t="s">
        <v>310</v>
      </c>
      <c r="M19" s="64" t="s">
        <v>310</v>
      </c>
      <c r="N19" s="64" t="s">
        <v>310</v>
      </c>
    </row>
    <row r="20" spans="3:14">
      <c r="C20" s="140" t="s">
        <v>23</v>
      </c>
      <c r="D20" s="140"/>
      <c r="E20" s="140"/>
      <c r="F20" s="140"/>
      <c r="G20" s="140"/>
      <c r="H20" s="140"/>
      <c r="I20" s="140"/>
      <c r="J20" s="140"/>
      <c r="K20" s="140"/>
    </row>
    <row r="21" spans="3:14">
      <c r="C21" s="138" t="s">
        <v>310</v>
      </c>
      <c r="D21" s="139"/>
      <c r="E21" s="64" t="s">
        <v>310</v>
      </c>
      <c r="F21" s="64" t="s">
        <v>310</v>
      </c>
      <c r="G21" s="64" t="s">
        <v>310</v>
      </c>
      <c r="H21" s="64" t="s">
        <v>310</v>
      </c>
      <c r="I21" s="64" t="s">
        <v>310</v>
      </c>
      <c r="J21" s="64" t="s">
        <v>310</v>
      </c>
      <c r="K21" s="64" t="s">
        <v>310</v>
      </c>
      <c r="L21" s="64" t="s">
        <v>310</v>
      </c>
      <c r="M21" s="64" t="s">
        <v>310</v>
      </c>
      <c r="N21" s="64" t="s">
        <v>310</v>
      </c>
    </row>
    <row r="22" spans="3:14" ht="15" customHeight="1">
      <c r="C22" s="140" t="s">
        <v>22</v>
      </c>
      <c r="D22" s="140"/>
      <c r="E22" s="140"/>
      <c r="F22" s="140"/>
      <c r="G22" s="140"/>
      <c r="H22" s="140"/>
      <c r="I22" s="140"/>
      <c r="J22" s="140"/>
      <c r="K22" s="140"/>
    </row>
    <row r="23" spans="3:14" ht="15" customHeight="1">
      <c r="C23" s="138" t="s">
        <v>310</v>
      </c>
      <c r="D23" s="139"/>
      <c r="E23" s="64" t="s">
        <v>310</v>
      </c>
      <c r="F23" s="64" t="s">
        <v>310</v>
      </c>
      <c r="G23" s="64" t="s">
        <v>310</v>
      </c>
      <c r="H23" s="64" t="s">
        <v>310</v>
      </c>
      <c r="I23" s="64" t="s">
        <v>310</v>
      </c>
      <c r="J23" s="64" t="s">
        <v>310</v>
      </c>
      <c r="K23" s="64" t="s">
        <v>310</v>
      </c>
      <c r="L23" s="64" t="s">
        <v>310</v>
      </c>
      <c r="M23" s="64" t="s">
        <v>310</v>
      </c>
      <c r="N23" s="64" t="s">
        <v>310</v>
      </c>
    </row>
    <row r="24" spans="3:14" ht="15" customHeight="1">
      <c r="C24" s="140" t="s">
        <v>34</v>
      </c>
      <c r="D24" s="140"/>
      <c r="E24" s="140"/>
      <c r="F24" s="140"/>
      <c r="G24" s="140"/>
      <c r="H24" s="140"/>
      <c r="I24" s="140"/>
      <c r="J24" s="140"/>
      <c r="K24" s="137"/>
    </row>
    <row r="25" spans="3:14" ht="15" customHeight="1">
      <c r="C25" s="138" t="s">
        <v>720</v>
      </c>
      <c r="D25" s="139"/>
      <c r="E25" s="67" t="s">
        <v>720</v>
      </c>
      <c r="F25" s="18">
        <v>0</v>
      </c>
      <c r="G25" s="66">
        <v>0</v>
      </c>
      <c r="H25" s="18">
        <f t="shared" ref="H25:H30" si="5">(F25*(100%-G25))</f>
        <v>0</v>
      </c>
      <c r="I25" s="18">
        <v>0</v>
      </c>
      <c r="J25" s="18">
        <v>0</v>
      </c>
      <c r="K25" s="18">
        <v>0</v>
      </c>
      <c r="L25" s="64" t="s">
        <v>310</v>
      </c>
      <c r="M25" s="64" t="s">
        <v>310</v>
      </c>
      <c r="N25" s="64" t="s">
        <v>310</v>
      </c>
    </row>
    <row r="26" spans="3:14" ht="15" customHeight="1">
      <c r="C26" s="138" t="s">
        <v>721</v>
      </c>
      <c r="D26" s="139" t="s">
        <v>721</v>
      </c>
      <c r="E26" s="64" t="s">
        <v>722</v>
      </c>
      <c r="F26" s="18">
        <v>309</v>
      </c>
      <c r="G26" s="65">
        <v>2.5000000000000001E-2</v>
      </c>
      <c r="H26" s="18">
        <f t="shared" si="5"/>
        <v>301.27499999999998</v>
      </c>
      <c r="I26" s="68">
        <v>301.27999999999997</v>
      </c>
      <c r="J26" s="68">
        <v>301.27999999999997</v>
      </c>
      <c r="K26" s="68">
        <v>301.27999999999997</v>
      </c>
      <c r="L26" s="64" t="s">
        <v>310</v>
      </c>
      <c r="M26" s="64" t="s">
        <v>310</v>
      </c>
      <c r="N26" s="64" t="s">
        <v>310</v>
      </c>
    </row>
    <row r="27" spans="3:14" ht="15" customHeight="1">
      <c r="C27" s="138" t="s">
        <v>723</v>
      </c>
      <c r="D27" s="139" t="s">
        <v>723</v>
      </c>
      <c r="E27" s="64" t="s">
        <v>724</v>
      </c>
      <c r="F27" s="18">
        <v>309</v>
      </c>
      <c r="G27" s="65">
        <v>2.5000000000000001E-2</v>
      </c>
      <c r="H27" s="18">
        <f t="shared" si="5"/>
        <v>301.27499999999998</v>
      </c>
      <c r="I27" s="68">
        <v>301.27999999999997</v>
      </c>
      <c r="J27" s="68">
        <v>301.27999999999997</v>
      </c>
      <c r="K27" s="68">
        <v>301.27999999999997</v>
      </c>
      <c r="L27" s="64" t="s">
        <v>310</v>
      </c>
      <c r="M27" s="64" t="s">
        <v>310</v>
      </c>
      <c r="N27" s="64" t="s">
        <v>310</v>
      </c>
    </row>
    <row r="28" spans="3:14" ht="15" customHeight="1">
      <c r="C28" s="138" t="s">
        <v>725</v>
      </c>
      <c r="D28" s="139" t="s">
        <v>725</v>
      </c>
      <c r="E28" s="64" t="s">
        <v>726</v>
      </c>
      <c r="F28" s="18">
        <v>309</v>
      </c>
      <c r="G28" s="65">
        <v>2.5000000000000001E-2</v>
      </c>
      <c r="H28" s="18">
        <f t="shared" si="5"/>
        <v>301.27499999999998</v>
      </c>
      <c r="I28" s="68">
        <v>301.27999999999997</v>
      </c>
      <c r="J28" s="68">
        <v>301.27999999999997</v>
      </c>
      <c r="K28" s="68">
        <v>301.27999999999997</v>
      </c>
      <c r="L28" s="64" t="s">
        <v>310</v>
      </c>
      <c r="M28" s="64" t="s">
        <v>310</v>
      </c>
      <c r="N28" s="64" t="s">
        <v>310</v>
      </c>
    </row>
    <row r="29" spans="3:14" ht="15" customHeight="1">
      <c r="C29" s="138" t="s">
        <v>727</v>
      </c>
      <c r="D29" s="139" t="s">
        <v>727</v>
      </c>
      <c r="E29" s="64" t="s">
        <v>728</v>
      </c>
      <c r="F29" s="18">
        <v>309</v>
      </c>
      <c r="G29" s="65">
        <v>2.5000000000000001E-2</v>
      </c>
      <c r="H29" s="18">
        <f t="shared" si="5"/>
        <v>301.27499999999998</v>
      </c>
      <c r="I29" s="68">
        <v>301.27999999999997</v>
      </c>
      <c r="J29" s="68">
        <v>301.27999999999997</v>
      </c>
      <c r="K29" s="68">
        <v>301.27999999999997</v>
      </c>
      <c r="L29" s="64" t="s">
        <v>310</v>
      </c>
      <c r="M29" s="64" t="s">
        <v>310</v>
      </c>
      <c r="N29" s="64" t="s">
        <v>310</v>
      </c>
    </row>
    <row r="30" spans="3:14" ht="15" customHeight="1">
      <c r="C30" s="138" t="s">
        <v>729</v>
      </c>
      <c r="D30" s="139" t="s">
        <v>729</v>
      </c>
      <c r="E30" s="64" t="s">
        <v>730</v>
      </c>
      <c r="F30" s="18">
        <v>309</v>
      </c>
      <c r="G30" s="65">
        <v>2.5000000000000001E-2</v>
      </c>
      <c r="H30" s="18">
        <f t="shared" si="5"/>
        <v>301.27499999999998</v>
      </c>
      <c r="I30" s="68">
        <v>301.27999999999997</v>
      </c>
      <c r="J30" s="68">
        <v>301.27999999999997</v>
      </c>
      <c r="K30" s="68">
        <v>301.27999999999997</v>
      </c>
      <c r="L30" s="64" t="s">
        <v>310</v>
      </c>
      <c r="M30" s="64" t="s">
        <v>310</v>
      </c>
      <c r="N30" s="64" t="s">
        <v>310</v>
      </c>
    </row>
    <row r="31" spans="3:14">
      <c r="C31" s="3" t="s">
        <v>16</v>
      </c>
      <c r="F31" s="19"/>
      <c r="G31" s="19"/>
      <c r="H31" s="19"/>
      <c r="I31" s="19"/>
      <c r="J31" s="19"/>
      <c r="K31" s="19"/>
    </row>
    <row r="32" spans="3:14">
      <c r="C32" s="142" t="s">
        <v>29</v>
      </c>
      <c r="D32" s="143"/>
      <c r="E32" s="69" t="s">
        <v>731</v>
      </c>
      <c r="F32" s="26" t="s">
        <v>731</v>
      </c>
      <c r="G32" s="70">
        <v>0</v>
      </c>
      <c r="H32" s="26" t="s">
        <v>731</v>
      </c>
      <c r="I32" s="26" t="s">
        <v>731</v>
      </c>
      <c r="J32" s="26" t="s">
        <v>731</v>
      </c>
      <c r="K32" s="26" t="s">
        <v>731</v>
      </c>
      <c r="L32" s="64" t="s">
        <v>310</v>
      </c>
      <c r="M32" s="64" t="s">
        <v>310</v>
      </c>
      <c r="N32" s="64" t="s">
        <v>310</v>
      </c>
    </row>
    <row r="33" spans="2:14">
      <c r="C33" s="142" t="s">
        <v>732</v>
      </c>
      <c r="D33" s="143"/>
      <c r="E33" s="69" t="s">
        <v>732</v>
      </c>
      <c r="F33" s="20">
        <v>495</v>
      </c>
      <c r="G33" s="70">
        <v>0</v>
      </c>
      <c r="H33" s="18">
        <f t="shared" ref="H33:H40" si="6">(F33*(100%-G33))</f>
        <v>495</v>
      </c>
      <c r="I33" s="20">
        <v>495</v>
      </c>
      <c r="J33" s="20">
        <v>495</v>
      </c>
      <c r="K33" s="20">
        <v>495</v>
      </c>
      <c r="L33" s="64" t="s">
        <v>310</v>
      </c>
      <c r="M33" s="64" t="s">
        <v>310</v>
      </c>
      <c r="N33" s="64" t="s">
        <v>310</v>
      </c>
    </row>
    <row r="34" spans="2:14">
      <c r="C34" s="136" t="s">
        <v>40</v>
      </c>
      <c r="D34" s="137"/>
      <c r="E34" s="71" t="s">
        <v>733</v>
      </c>
      <c r="F34" s="72">
        <v>808.2</v>
      </c>
      <c r="G34" s="73">
        <v>0</v>
      </c>
      <c r="H34" s="74">
        <f t="shared" si="6"/>
        <v>808.2</v>
      </c>
      <c r="I34" s="72">
        <v>808.2</v>
      </c>
      <c r="J34" s="72">
        <v>808.2</v>
      </c>
      <c r="K34" s="72">
        <v>808.2</v>
      </c>
      <c r="L34" s="24" t="s">
        <v>310</v>
      </c>
      <c r="M34" s="24" t="s">
        <v>310</v>
      </c>
      <c r="N34" s="24" t="s">
        <v>310</v>
      </c>
    </row>
    <row r="35" spans="2:14">
      <c r="C35" s="136" t="s">
        <v>734</v>
      </c>
      <c r="D35" s="137"/>
      <c r="E35" s="71" t="s">
        <v>735</v>
      </c>
      <c r="F35" s="72">
        <v>150</v>
      </c>
      <c r="G35" s="73">
        <v>0</v>
      </c>
      <c r="H35" s="74">
        <f t="shared" si="6"/>
        <v>150</v>
      </c>
      <c r="I35" s="72">
        <v>150</v>
      </c>
      <c r="J35" s="72">
        <v>150</v>
      </c>
      <c r="K35" s="72">
        <v>150</v>
      </c>
      <c r="L35" s="24" t="s">
        <v>310</v>
      </c>
      <c r="M35" s="24" t="s">
        <v>310</v>
      </c>
      <c r="N35" s="24" t="s">
        <v>310</v>
      </c>
    </row>
    <row r="36" spans="2:14">
      <c r="C36" s="136" t="s">
        <v>736</v>
      </c>
      <c r="D36" s="137"/>
      <c r="E36" s="71" t="s">
        <v>737</v>
      </c>
      <c r="F36" s="72">
        <v>185</v>
      </c>
      <c r="G36" s="73">
        <v>0</v>
      </c>
      <c r="H36" s="74">
        <f t="shared" si="6"/>
        <v>185</v>
      </c>
      <c r="I36" s="72">
        <v>185</v>
      </c>
      <c r="J36" s="72">
        <v>185</v>
      </c>
      <c r="K36" s="72">
        <v>185</v>
      </c>
      <c r="L36" s="24" t="s">
        <v>310</v>
      </c>
      <c r="M36" s="24" t="s">
        <v>310</v>
      </c>
      <c r="N36" s="24" t="s">
        <v>310</v>
      </c>
    </row>
    <row r="37" spans="2:14">
      <c r="C37" s="136" t="s">
        <v>738</v>
      </c>
      <c r="D37" s="137"/>
      <c r="E37" s="71" t="s">
        <v>739</v>
      </c>
      <c r="F37" s="72">
        <v>250</v>
      </c>
      <c r="G37" s="73">
        <v>0</v>
      </c>
      <c r="H37" s="74">
        <f t="shared" si="6"/>
        <v>250</v>
      </c>
      <c r="I37" s="72">
        <v>250</v>
      </c>
      <c r="J37" s="72">
        <v>250</v>
      </c>
      <c r="K37" s="72">
        <v>250</v>
      </c>
      <c r="L37" s="24" t="s">
        <v>310</v>
      </c>
      <c r="M37" s="24" t="s">
        <v>310</v>
      </c>
      <c r="N37" s="24" t="s">
        <v>310</v>
      </c>
    </row>
    <row r="38" spans="2:14">
      <c r="C38" s="136" t="s">
        <v>24</v>
      </c>
      <c r="D38" s="137"/>
      <c r="E38" s="71" t="s">
        <v>88</v>
      </c>
      <c r="F38" s="72">
        <v>0</v>
      </c>
      <c r="G38" s="73">
        <v>0</v>
      </c>
      <c r="H38" s="74">
        <f t="shared" si="6"/>
        <v>0</v>
      </c>
      <c r="I38" s="72">
        <v>0</v>
      </c>
      <c r="J38" s="72">
        <v>0</v>
      </c>
      <c r="K38" s="72">
        <v>0</v>
      </c>
      <c r="L38" s="24" t="s">
        <v>310</v>
      </c>
      <c r="M38" s="24" t="s">
        <v>310</v>
      </c>
      <c r="N38" s="24" t="s">
        <v>310</v>
      </c>
    </row>
    <row r="39" spans="2:14">
      <c r="C39" s="136" t="s">
        <v>25</v>
      </c>
      <c r="D39" s="137"/>
      <c r="E39" s="71" t="s">
        <v>88</v>
      </c>
      <c r="F39" s="72">
        <v>0</v>
      </c>
      <c r="G39" s="73">
        <v>0</v>
      </c>
      <c r="H39" s="74">
        <f t="shared" si="6"/>
        <v>0</v>
      </c>
      <c r="I39" s="72">
        <v>0</v>
      </c>
      <c r="J39" s="72">
        <v>0</v>
      </c>
      <c r="K39" s="72">
        <v>0</v>
      </c>
      <c r="L39" s="24" t="s">
        <v>310</v>
      </c>
      <c r="M39" s="24" t="s">
        <v>310</v>
      </c>
      <c r="N39" s="24" t="s">
        <v>310</v>
      </c>
    </row>
    <row r="40" spans="2:14">
      <c r="C40" s="136" t="s">
        <v>35</v>
      </c>
      <c r="D40" s="137"/>
      <c r="E40" s="71" t="s">
        <v>310</v>
      </c>
      <c r="F40" s="24">
        <v>0</v>
      </c>
      <c r="G40" s="73">
        <v>0</v>
      </c>
      <c r="H40" s="74">
        <f t="shared" si="6"/>
        <v>0</v>
      </c>
      <c r="I40" s="72">
        <v>0</v>
      </c>
      <c r="J40" s="72">
        <v>0</v>
      </c>
      <c r="K40" s="72">
        <v>0</v>
      </c>
      <c r="L40" s="24" t="s">
        <v>310</v>
      </c>
      <c r="M40" s="24" t="s">
        <v>310</v>
      </c>
      <c r="N40" s="24" t="s">
        <v>310</v>
      </c>
    </row>
    <row r="41" spans="2:14">
      <c r="C41" s="136" t="s">
        <v>33</v>
      </c>
      <c r="D41" s="137"/>
      <c r="E41" s="71" t="s">
        <v>731</v>
      </c>
      <c r="F41" s="24" t="s">
        <v>731</v>
      </c>
      <c r="G41" s="73">
        <v>0</v>
      </c>
      <c r="H41" s="24" t="s">
        <v>731</v>
      </c>
      <c r="I41" s="24" t="s">
        <v>731</v>
      </c>
      <c r="J41" s="24" t="s">
        <v>731</v>
      </c>
      <c r="K41" s="24" t="s">
        <v>731</v>
      </c>
      <c r="L41" s="24" t="s">
        <v>310</v>
      </c>
      <c r="M41" s="24" t="s">
        <v>310</v>
      </c>
      <c r="N41" s="24" t="s">
        <v>310</v>
      </c>
    </row>
    <row r="43" spans="2:14">
      <c r="C43" s="4" t="s">
        <v>2</v>
      </c>
      <c r="D43" s="5" t="s">
        <v>704</v>
      </c>
      <c r="E43" s="60"/>
    </row>
    <row r="44" spans="2:14" ht="15.75">
      <c r="C44" s="4" t="s">
        <v>5</v>
      </c>
      <c r="D44" s="16" t="s">
        <v>740</v>
      </c>
      <c r="E44" s="60"/>
    </row>
    <row r="45" spans="2:14" ht="15" customHeight="1">
      <c r="C45" s="4" t="s">
        <v>37</v>
      </c>
      <c r="D45" s="5" t="s">
        <v>706</v>
      </c>
      <c r="E45" s="60"/>
    </row>
    <row r="46" spans="2:14">
      <c r="C46" s="4" t="s">
        <v>38</v>
      </c>
      <c r="D46" s="5" t="s">
        <v>707</v>
      </c>
    </row>
    <row r="47" spans="2:14" s="10" customFormat="1">
      <c r="B47" s="9"/>
      <c r="E47" s="61"/>
      <c r="F47" s="147" t="s">
        <v>3</v>
      </c>
      <c r="G47" s="148"/>
      <c r="H47" s="149"/>
      <c r="I47" s="146" t="s">
        <v>4</v>
      </c>
      <c r="J47" s="146"/>
      <c r="K47" s="146"/>
      <c r="L47" s="146" t="s">
        <v>27</v>
      </c>
      <c r="M47" s="146"/>
      <c r="N47" s="146"/>
    </row>
    <row r="48" spans="2:14" s="10" customFormat="1">
      <c r="B48" s="9"/>
      <c r="E48" s="61"/>
      <c r="F48" s="147" t="s">
        <v>6</v>
      </c>
      <c r="G48" s="148"/>
      <c r="H48" s="149"/>
      <c r="I48" s="150" t="s">
        <v>26</v>
      </c>
      <c r="J48" s="150"/>
      <c r="K48" s="150"/>
      <c r="L48" s="150" t="s">
        <v>26</v>
      </c>
      <c r="M48" s="150"/>
      <c r="N48" s="150"/>
    </row>
    <row r="49" spans="2:14" s="13" customFormat="1">
      <c r="B49" s="11"/>
      <c r="C49" s="151" t="s">
        <v>14</v>
      </c>
      <c r="D49" s="152"/>
      <c r="E49" s="62" t="s">
        <v>17</v>
      </c>
      <c r="F49" s="28" t="s">
        <v>8</v>
      </c>
      <c r="G49" s="28" t="s">
        <v>18</v>
      </c>
      <c r="H49" s="28" t="s">
        <v>19</v>
      </c>
      <c r="I49" s="28" t="s">
        <v>9</v>
      </c>
      <c r="J49" s="28" t="s">
        <v>10</v>
      </c>
      <c r="K49" s="28" t="s">
        <v>11</v>
      </c>
      <c r="L49" s="28" t="s">
        <v>9</v>
      </c>
      <c r="M49" s="28" t="s">
        <v>10</v>
      </c>
      <c r="N49" s="28" t="s">
        <v>11</v>
      </c>
    </row>
    <row r="50" spans="2:14" s="13" customFormat="1">
      <c r="B50" s="11"/>
      <c r="C50" s="43"/>
      <c r="D50" s="44"/>
      <c r="E50" s="62"/>
      <c r="F50" s="28"/>
      <c r="G50" s="28"/>
      <c r="H50" s="28"/>
      <c r="I50" s="63">
        <v>2.9172953945737067E-2</v>
      </c>
      <c r="J50" s="63">
        <v>2.2747435976189303E-2</v>
      </c>
      <c r="K50" s="63">
        <v>1.8904256546730558E-2</v>
      </c>
      <c r="L50" s="28"/>
      <c r="M50" s="28"/>
      <c r="N50" s="28"/>
    </row>
    <row r="51" spans="2:14" ht="33" customHeight="1">
      <c r="C51" s="157" t="s">
        <v>15</v>
      </c>
      <c r="D51" s="158"/>
      <c r="E51" s="64" t="s">
        <v>741</v>
      </c>
      <c r="F51" s="18">
        <v>7345</v>
      </c>
      <c r="G51" s="65">
        <v>2.5000000000000001E-2</v>
      </c>
      <c r="H51" s="18">
        <f>(F51*(100%-G51))</f>
        <v>7161.375</v>
      </c>
      <c r="I51" s="18">
        <f>$H$51*I50</f>
        <v>208.91846306315279</v>
      </c>
      <c r="J51" s="18">
        <f>$H$51*J50</f>
        <v>162.90291931398266</v>
      </c>
      <c r="K51" s="18">
        <f>$H$51*K50</f>
        <v>135.38047022734256</v>
      </c>
      <c r="L51" s="18" t="s">
        <v>310</v>
      </c>
      <c r="M51" s="18" t="s">
        <v>310</v>
      </c>
      <c r="N51" s="18" t="s">
        <v>310</v>
      </c>
    </row>
    <row r="52" spans="2:14">
      <c r="B52" s="15"/>
      <c r="C52" s="156" t="s">
        <v>20</v>
      </c>
      <c r="D52" s="156"/>
      <c r="E52" s="156"/>
      <c r="F52" s="156"/>
      <c r="G52" s="156"/>
      <c r="H52" s="156"/>
      <c r="I52" s="156"/>
      <c r="J52" s="156"/>
      <c r="K52" s="156"/>
    </row>
    <row r="53" spans="2:14" ht="45">
      <c r="C53" s="138" t="s">
        <v>712</v>
      </c>
      <c r="D53" s="139" t="s">
        <v>712</v>
      </c>
      <c r="E53" s="64" t="s">
        <v>713</v>
      </c>
      <c r="F53" s="18">
        <v>75</v>
      </c>
      <c r="G53" s="66">
        <v>0</v>
      </c>
      <c r="H53" s="18">
        <f t="shared" ref="H53:H56" si="7">(F53*(100%-G53))</f>
        <v>75</v>
      </c>
      <c r="I53" s="18">
        <f>$H$53*I50</f>
        <v>2.1879715459302802</v>
      </c>
      <c r="J53" s="18">
        <f t="shared" ref="J53:K53" si="8">$H$53*J50</f>
        <v>1.7060576982141977</v>
      </c>
      <c r="K53" s="18">
        <f t="shared" si="8"/>
        <v>1.4178192410047918</v>
      </c>
      <c r="L53" s="18" t="s">
        <v>310</v>
      </c>
      <c r="M53" s="18" t="s">
        <v>310</v>
      </c>
      <c r="N53" s="18" t="s">
        <v>310</v>
      </c>
    </row>
    <row r="54" spans="2:14" ht="30">
      <c r="C54" s="138" t="s">
        <v>714</v>
      </c>
      <c r="D54" s="139" t="s">
        <v>714</v>
      </c>
      <c r="E54" s="64" t="s">
        <v>715</v>
      </c>
      <c r="F54" s="18">
        <v>144</v>
      </c>
      <c r="G54" s="66">
        <v>0</v>
      </c>
      <c r="H54" s="18">
        <f t="shared" si="7"/>
        <v>144</v>
      </c>
      <c r="I54" s="18">
        <f>$H$54*I50</f>
        <v>4.2009053681861372</v>
      </c>
      <c r="J54" s="18">
        <f t="shared" ref="J54:K54" si="9">$H$54*J50</f>
        <v>3.2756307805712597</v>
      </c>
      <c r="K54" s="18">
        <f t="shared" si="9"/>
        <v>2.7222129427292003</v>
      </c>
      <c r="L54" s="18" t="s">
        <v>310</v>
      </c>
      <c r="M54" s="18" t="s">
        <v>310</v>
      </c>
      <c r="N54" s="18" t="s">
        <v>310</v>
      </c>
    </row>
    <row r="55" spans="2:14" ht="45">
      <c r="C55" s="138" t="s">
        <v>716</v>
      </c>
      <c r="D55" s="139" t="s">
        <v>716</v>
      </c>
      <c r="E55" s="64" t="s">
        <v>717</v>
      </c>
      <c r="F55" s="18">
        <v>1260</v>
      </c>
      <c r="G55" s="66">
        <v>0</v>
      </c>
      <c r="H55" s="18">
        <f t="shared" si="7"/>
        <v>1260</v>
      </c>
      <c r="I55" s="18">
        <f>$H$55*I50</f>
        <v>36.757921971628704</v>
      </c>
      <c r="J55" s="18">
        <f t="shared" ref="J55:K55" si="10">$H$55*J50</f>
        <v>28.661769329998521</v>
      </c>
      <c r="K55" s="18">
        <f t="shared" si="10"/>
        <v>23.819363248880503</v>
      </c>
      <c r="L55" s="18" t="s">
        <v>310</v>
      </c>
      <c r="M55" s="18" t="s">
        <v>310</v>
      </c>
      <c r="N55" s="18" t="s">
        <v>310</v>
      </c>
    </row>
    <row r="56" spans="2:14" ht="30">
      <c r="C56" s="138" t="s">
        <v>718</v>
      </c>
      <c r="D56" s="139" t="s">
        <v>718</v>
      </c>
      <c r="E56" s="64" t="s">
        <v>719</v>
      </c>
      <c r="F56" s="18">
        <v>167</v>
      </c>
      <c r="G56" s="66">
        <v>0</v>
      </c>
      <c r="H56" s="18">
        <f t="shared" si="7"/>
        <v>167</v>
      </c>
      <c r="I56" s="18">
        <f>$H$56*I50</f>
        <v>4.8718833089380897</v>
      </c>
      <c r="J56" s="18">
        <f t="shared" ref="J56:K56" si="11">$H$56*J50</f>
        <v>3.7988218080236136</v>
      </c>
      <c r="K56" s="18">
        <f t="shared" si="11"/>
        <v>3.1570108433040032</v>
      </c>
      <c r="L56" s="18" t="s">
        <v>310</v>
      </c>
      <c r="M56" s="18" t="s">
        <v>310</v>
      </c>
      <c r="N56" s="18" t="s">
        <v>310</v>
      </c>
    </row>
    <row r="57" spans="2:14">
      <c r="C57" s="140" t="s">
        <v>23</v>
      </c>
      <c r="D57" s="140"/>
      <c r="E57" s="140"/>
      <c r="F57" s="140"/>
      <c r="G57" s="140"/>
      <c r="H57" s="140"/>
      <c r="I57" s="140"/>
      <c r="J57" s="140"/>
      <c r="K57" s="140"/>
    </row>
    <row r="58" spans="2:14">
      <c r="C58" s="138" t="s">
        <v>310</v>
      </c>
      <c r="D58" s="139"/>
      <c r="E58" s="64" t="s">
        <v>310</v>
      </c>
      <c r="F58" s="64" t="s">
        <v>310</v>
      </c>
      <c r="G58" s="64" t="s">
        <v>310</v>
      </c>
      <c r="H58" s="64" t="s">
        <v>310</v>
      </c>
      <c r="I58" s="64" t="s">
        <v>310</v>
      </c>
      <c r="J58" s="64" t="s">
        <v>310</v>
      </c>
      <c r="K58" s="64" t="s">
        <v>310</v>
      </c>
      <c r="L58" s="64" t="s">
        <v>310</v>
      </c>
      <c r="M58" s="64" t="s">
        <v>310</v>
      </c>
      <c r="N58" s="64" t="s">
        <v>310</v>
      </c>
    </row>
    <row r="59" spans="2:14" ht="15" customHeight="1">
      <c r="C59" s="140" t="s">
        <v>22</v>
      </c>
      <c r="D59" s="140"/>
      <c r="E59" s="140"/>
      <c r="F59" s="140"/>
      <c r="G59" s="140"/>
      <c r="H59" s="140"/>
      <c r="I59" s="140"/>
      <c r="J59" s="140"/>
      <c r="K59" s="140"/>
    </row>
    <row r="60" spans="2:14" ht="15" customHeight="1">
      <c r="C60" s="138" t="s">
        <v>310</v>
      </c>
      <c r="D60" s="139"/>
      <c r="E60" s="64" t="s">
        <v>310</v>
      </c>
      <c r="F60" s="64" t="s">
        <v>310</v>
      </c>
      <c r="G60" s="64" t="s">
        <v>310</v>
      </c>
      <c r="H60" s="64" t="s">
        <v>310</v>
      </c>
      <c r="I60" s="64" t="s">
        <v>310</v>
      </c>
      <c r="J60" s="64" t="s">
        <v>310</v>
      </c>
      <c r="K60" s="64" t="s">
        <v>310</v>
      </c>
      <c r="L60" s="64" t="s">
        <v>310</v>
      </c>
      <c r="M60" s="64" t="s">
        <v>310</v>
      </c>
      <c r="N60" s="64" t="s">
        <v>310</v>
      </c>
    </row>
    <row r="61" spans="2:14" ht="15" customHeight="1">
      <c r="C61" s="140" t="s">
        <v>34</v>
      </c>
      <c r="D61" s="140"/>
      <c r="E61" s="140"/>
      <c r="F61" s="140"/>
      <c r="G61" s="140"/>
      <c r="H61" s="140"/>
      <c r="I61" s="140"/>
      <c r="J61" s="140"/>
      <c r="K61" s="137"/>
    </row>
    <row r="62" spans="2:14" ht="15" customHeight="1">
      <c r="C62" s="138" t="s">
        <v>720</v>
      </c>
      <c r="D62" s="139"/>
      <c r="E62" s="67" t="s">
        <v>720</v>
      </c>
      <c r="F62" s="18">
        <v>0</v>
      </c>
      <c r="G62" s="66">
        <v>0</v>
      </c>
      <c r="H62" s="18">
        <f t="shared" ref="H62:K67" si="12">(F62*(100%-G62))</f>
        <v>0</v>
      </c>
      <c r="I62" s="18">
        <f t="shared" si="12"/>
        <v>0</v>
      </c>
      <c r="J62" s="18">
        <f t="shared" si="12"/>
        <v>0</v>
      </c>
      <c r="K62" s="18">
        <f t="shared" si="12"/>
        <v>0</v>
      </c>
      <c r="L62" s="64" t="s">
        <v>310</v>
      </c>
      <c r="M62" s="64" t="s">
        <v>310</v>
      </c>
      <c r="N62" s="64" t="s">
        <v>310</v>
      </c>
    </row>
    <row r="63" spans="2:14" ht="15" customHeight="1">
      <c r="C63" s="138" t="s">
        <v>721</v>
      </c>
      <c r="D63" s="139" t="s">
        <v>721</v>
      </c>
      <c r="E63" s="64" t="s">
        <v>722</v>
      </c>
      <c r="F63" s="18">
        <v>309</v>
      </c>
      <c r="G63" s="65">
        <v>2.5000000000000001E-2</v>
      </c>
      <c r="H63" s="18">
        <f t="shared" si="12"/>
        <v>301.27499999999998</v>
      </c>
      <c r="I63" s="18">
        <v>301.27999999999997</v>
      </c>
      <c r="J63" s="18">
        <v>301.27999999999997</v>
      </c>
      <c r="K63" s="18">
        <v>301.27999999999997</v>
      </c>
      <c r="L63" s="64" t="s">
        <v>310</v>
      </c>
      <c r="M63" s="64" t="s">
        <v>310</v>
      </c>
      <c r="N63" s="64" t="s">
        <v>310</v>
      </c>
    </row>
    <row r="64" spans="2:14" ht="15" customHeight="1">
      <c r="C64" s="138" t="s">
        <v>723</v>
      </c>
      <c r="D64" s="139" t="s">
        <v>723</v>
      </c>
      <c r="E64" s="64" t="s">
        <v>724</v>
      </c>
      <c r="F64" s="18">
        <v>309</v>
      </c>
      <c r="G64" s="65">
        <v>2.5000000000000001E-2</v>
      </c>
      <c r="H64" s="18">
        <f t="shared" si="12"/>
        <v>301.27499999999998</v>
      </c>
      <c r="I64" s="18">
        <v>301.27999999999997</v>
      </c>
      <c r="J64" s="18">
        <v>301.27999999999997</v>
      </c>
      <c r="K64" s="18">
        <v>301.27999999999997</v>
      </c>
      <c r="L64" s="64" t="s">
        <v>310</v>
      </c>
      <c r="M64" s="64" t="s">
        <v>310</v>
      </c>
      <c r="N64" s="64" t="s">
        <v>310</v>
      </c>
    </row>
    <row r="65" spans="3:14" ht="15" customHeight="1">
      <c r="C65" s="138" t="s">
        <v>725</v>
      </c>
      <c r="D65" s="139" t="s">
        <v>725</v>
      </c>
      <c r="E65" s="64" t="s">
        <v>726</v>
      </c>
      <c r="F65" s="18">
        <v>309</v>
      </c>
      <c r="G65" s="65">
        <v>2.5000000000000001E-2</v>
      </c>
      <c r="H65" s="18">
        <f t="shared" si="12"/>
        <v>301.27499999999998</v>
      </c>
      <c r="I65" s="18">
        <v>301.27999999999997</v>
      </c>
      <c r="J65" s="18">
        <v>301.27999999999997</v>
      </c>
      <c r="K65" s="18">
        <v>301.27999999999997</v>
      </c>
      <c r="L65" s="64" t="s">
        <v>310</v>
      </c>
      <c r="M65" s="64" t="s">
        <v>310</v>
      </c>
      <c r="N65" s="64" t="s">
        <v>310</v>
      </c>
    </row>
    <row r="66" spans="3:14" ht="15" customHeight="1">
      <c r="C66" s="138" t="s">
        <v>727</v>
      </c>
      <c r="D66" s="139" t="s">
        <v>727</v>
      </c>
      <c r="E66" s="64" t="s">
        <v>728</v>
      </c>
      <c r="F66" s="18">
        <v>309</v>
      </c>
      <c r="G66" s="65">
        <v>2.5000000000000001E-2</v>
      </c>
      <c r="H66" s="18">
        <f t="shared" si="12"/>
        <v>301.27499999999998</v>
      </c>
      <c r="I66" s="18">
        <v>301.27999999999997</v>
      </c>
      <c r="J66" s="18">
        <v>301.27999999999997</v>
      </c>
      <c r="K66" s="18">
        <v>301.27999999999997</v>
      </c>
      <c r="L66" s="64" t="s">
        <v>310</v>
      </c>
      <c r="M66" s="64" t="s">
        <v>310</v>
      </c>
      <c r="N66" s="64" t="s">
        <v>310</v>
      </c>
    </row>
    <row r="67" spans="3:14" ht="15" customHeight="1">
      <c r="C67" s="138" t="s">
        <v>729</v>
      </c>
      <c r="D67" s="139" t="s">
        <v>729</v>
      </c>
      <c r="E67" s="64" t="s">
        <v>730</v>
      </c>
      <c r="F67" s="18">
        <v>309</v>
      </c>
      <c r="G67" s="65">
        <v>2.5000000000000001E-2</v>
      </c>
      <c r="H67" s="18">
        <f t="shared" si="12"/>
        <v>301.27499999999998</v>
      </c>
      <c r="I67" s="18">
        <v>301.27999999999997</v>
      </c>
      <c r="J67" s="18">
        <v>301.27999999999997</v>
      </c>
      <c r="K67" s="18">
        <v>301.27999999999997</v>
      </c>
      <c r="L67" s="64" t="s">
        <v>310</v>
      </c>
      <c r="M67" s="64" t="s">
        <v>310</v>
      </c>
      <c r="N67" s="64" t="s">
        <v>310</v>
      </c>
    </row>
    <row r="68" spans="3:14">
      <c r="C68" s="3" t="s">
        <v>16</v>
      </c>
      <c r="F68" s="19"/>
      <c r="G68" s="19"/>
      <c r="H68" s="19"/>
      <c r="I68" s="19"/>
      <c r="J68" s="19"/>
      <c r="K68" s="19"/>
    </row>
    <row r="69" spans="3:14">
      <c r="C69" s="142" t="s">
        <v>29</v>
      </c>
      <c r="D69" s="143"/>
      <c r="E69" s="69" t="s">
        <v>731</v>
      </c>
      <c r="F69" s="26" t="s">
        <v>731</v>
      </c>
      <c r="G69" s="70">
        <v>0</v>
      </c>
      <c r="H69" s="26" t="s">
        <v>731</v>
      </c>
      <c r="I69" s="26" t="s">
        <v>731</v>
      </c>
      <c r="J69" s="26" t="s">
        <v>731</v>
      </c>
      <c r="K69" s="26" t="s">
        <v>731</v>
      </c>
      <c r="L69" s="18" t="s">
        <v>310</v>
      </c>
      <c r="M69" s="18" t="s">
        <v>310</v>
      </c>
      <c r="N69" s="18" t="s">
        <v>310</v>
      </c>
    </row>
    <row r="70" spans="3:14">
      <c r="C70" s="142" t="s">
        <v>732</v>
      </c>
      <c r="D70" s="143"/>
      <c r="E70" s="69" t="s">
        <v>732</v>
      </c>
      <c r="F70" s="20">
        <v>495</v>
      </c>
      <c r="G70" s="70">
        <v>0</v>
      </c>
      <c r="H70" s="18">
        <f t="shared" ref="H70:H77" si="13">(F70*(100%-G70))</f>
        <v>495</v>
      </c>
      <c r="I70" s="20">
        <v>495</v>
      </c>
      <c r="J70" s="20">
        <v>495</v>
      </c>
      <c r="K70" s="20">
        <v>495</v>
      </c>
      <c r="L70" s="18" t="s">
        <v>310</v>
      </c>
      <c r="M70" s="18" t="s">
        <v>310</v>
      </c>
      <c r="N70" s="18" t="s">
        <v>310</v>
      </c>
    </row>
    <row r="71" spans="3:14">
      <c r="C71" s="136" t="s">
        <v>40</v>
      </c>
      <c r="D71" s="137"/>
      <c r="E71" s="71" t="s">
        <v>733</v>
      </c>
      <c r="F71" s="72">
        <v>1708.2</v>
      </c>
      <c r="G71" s="73">
        <v>0</v>
      </c>
      <c r="H71" s="74">
        <f t="shared" si="13"/>
        <v>1708.2</v>
      </c>
      <c r="I71" s="72">
        <v>1708.2</v>
      </c>
      <c r="J71" s="72">
        <v>1708.2</v>
      </c>
      <c r="K71" s="72">
        <v>1708.2</v>
      </c>
      <c r="L71" s="24" t="s">
        <v>310</v>
      </c>
      <c r="M71" s="24" t="s">
        <v>310</v>
      </c>
      <c r="N71" s="24" t="s">
        <v>310</v>
      </c>
    </row>
    <row r="72" spans="3:14">
      <c r="C72" s="136" t="s">
        <v>734</v>
      </c>
      <c r="D72" s="137"/>
      <c r="E72" s="71" t="s">
        <v>735</v>
      </c>
      <c r="F72" s="72">
        <v>150</v>
      </c>
      <c r="G72" s="73">
        <v>0</v>
      </c>
      <c r="H72" s="74">
        <f t="shared" si="13"/>
        <v>150</v>
      </c>
      <c r="I72" s="72">
        <v>150</v>
      </c>
      <c r="J72" s="72">
        <v>150</v>
      </c>
      <c r="K72" s="72">
        <v>150</v>
      </c>
      <c r="L72" s="24" t="s">
        <v>310</v>
      </c>
      <c r="M72" s="24" t="s">
        <v>310</v>
      </c>
      <c r="N72" s="24" t="s">
        <v>310</v>
      </c>
    </row>
    <row r="73" spans="3:14">
      <c r="C73" s="136" t="s">
        <v>736</v>
      </c>
      <c r="D73" s="137"/>
      <c r="E73" s="71" t="s">
        <v>737</v>
      </c>
      <c r="F73" s="72">
        <v>185</v>
      </c>
      <c r="G73" s="73">
        <v>0</v>
      </c>
      <c r="H73" s="74">
        <f t="shared" si="13"/>
        <v>185</v>
      </c>
      <c r="I73" s="72">
        <v>185</v>
      </c>
      <c r="J73" s="72">
        <v>185</v>
      </c>
      <c r="K73" s="72">
        <v>185</v>
      </c>
      <c r="L73" s="24" t="s">
        <v>310</v>
      </c>
      <c r="M73" s="24" t="s">
        <v>310</v>
      </c>
      <c r="N73" s="24" t="s">
        <v>310</v>
      </c>
    </row>
    <row r="74" spans="3:14">
      <c r="C74" s="136" t="s">
        <v>738</v>
      </c>
      <c r="D74" s="137"/>
      <c r="E74" s="71" t="s">
        <v>739</v>
      </c>
      <c r="F74" s="72">
        <v>250</v>
      </c>
      <c r="G74" s="73">
        <v>0</v>
      </c>
      <c r="H74" s="74">
        <f t="shared" si="13"/>
        <v>250</v>
      </c>
      <c r="I74" s="72">
        <v>250</v>
      </c>
      <c r="J74" s="72">
        <v>250</v>
      </c>
      <c r="K74" s="72">
        <v>250</v>
      </c>
      <c r="L74" s="24" t="s">
        <v>310</v>
      </c>
      <c r="M74" s="24" t="s">
        <v>310</v>
      </c>
      <c r="N74" s="24" t="s">
        <v>310</v>
      </c>
    </row>
    <row r="75" spans="3:14">
      <c r="C75" s="136" t="s">
        <v>24</v>
      </c>
      <c r="D75" s="137"/>
      <c r="E75" s="71" t="s">
        <v>742</v>
      </c>
      <c r="F75" s="72">
        <v>175</v>
      </c>
      <c r="G75" s="73">
        <v>0</v>
      </c>
      <c r="H75" s="74">
        <f t="shared" si="13"/>
        <v>175</v>
      </c>
      <c r="I75" s="72">
        <v>175</v>
      </c>
      <c r="J75" s="72">
        <v>175</v>
      </c>
      <c r="K75" s="72">
        <v>175</v>
      </c>
      <c r="L75" s="24" t="s">
        <v>310</v>
      </c>
      <c r="M75" s="24" t="s">
        <v>310</v>
      </c>
      <c r="N75" s="24" t="s">
        <v>310</v>
      </c>
    </row>
    <row r="76" spans="3:14">
      <c r="C76" s="136" t="s">
        <v>25</v>
      </c>
      <c r="D76" s="137"/>
      <c r="E76" s="71" t="s">
        <v>88</v>
      </c>
      <c r="F76" s="72">
        <v>0</v>
      </c>
      <c r="G76" s="73">
        <v>0</v>
      </c>
      <c r="H76" s="74">
        <f t="shared" si="13"/>
        <v>0</v>
      </c>
      <c r="I76" s="72">
        <v>0</v>
      </c>
      <c r="J76" s="72">
        <v>0</v>
      </c>
      <c r="K76" s="72">
        <v>0</v>
      </c>
      <c r="L76" s="24" t="s">
        <v>310</v>
      </c>
      <c r="M76" s="24" t="s">
        <v>310</v>
      </c>
      <c r="N76" s="24" t="s">
        <v>310</v>
      </c>
    </row>
    <row r="77" spans="3:14">
      <c r="C77" s="136" t="s">
        <v>35</v>
      </c>
      <c r="D77" s="137"/>
      <c r="E77" s="71" t="s">
        <v>310</v>
      </c>
      <c r="F77" s="24">
        <v>0</v>
      </c>
      <c r="G77" s="73">
        <v>0</v>
      </c>
      <c r="H77" s="74">
        <f t="shared" si="13"/>
        <v>0</v>
      </c>
      <c r="I77" s="72">
        <v>0</v>
      </c>
      <c r="J77" s="72">
        <v>0</v>
      </c>
      <c r="K77" s="72">
        <v>0</v>
      </c>
      <c r="L77" s="24" t="s">
        <v>310</v>
      </c>
      <c r="M77" s="24" t="s">
        <v>310</v>
      </c>
      <c r="N77" s="24" t="s">
        <v>310</v>
      </c>
    </row>
    <row r="78" spans="3:14">
      <c r="C78" s="136" t="s">
        <v>33</v>
      </c>
      <c r="D78" s="137"/>
      <c r="E78" s="71" t="s">
        <v>731</v>
      </c>
      <c r="F78" s="24" t="s">
        <v>731</v>
      </c>
      <c r="G78" s="73">
        <v>0</v>
      </c>
      <c r="H78" s="24" t="s">
        <v>731</v>
      </c>
      <c r="I78" s="24" t="s">
        <v>731</v>
      </c>
      <c r="J78" s="24" t="s">
        <v>731</v>
      </c>
      <c r="K78" s="24" t="s">
        <v>731</v>
      </c>
      <c r="L78" s="24" t="s">
        <v>310</v>
      </c>
      <c r="M78" s="24" t="s">
        <v>310</v>
      </c>
      <c r="N78" s="24" t="s">
        <v>310</v>
      </c>
    </row>
    <row r="80" spans="3:14">
      <c r="C80" s="4" t="s">
        <v>2</v>
      </c>
      <c r="D80" s="5" t="s">
        <v>704</v>
      </c>
      <c r="E80" s="60"/>
    </row>
    <row r="81" spans="2:14" ht="15.75">
      <c r="C81" s="4" t="s">
        <v>5</v>
      </c>
      <c r="D81" s="16" t="s">
        <v>743</v>
      </c>
      <c r="E81" s="60"/>
    </row>
    <row r="82" spans="2:14" ht="15" customHeight="1">
      <c r="C82" s="4" t="s">
        <v>37</v>
      </c>
      <c r="D82" s="5" t="s">
        <v>706</v>
      </c>
      <c r="E82" s="60"/>
    </row>
    <row r="83" spans="2:14">
      <c r="C83" s="4" t="s">
        <v>38</v>
      </c>
      <c r="D83" s="5" t="s">
        <v>707</v>
      </c>
    </row>
    <row r="84" spans="2:14" s="10" customFormat="1">
      <c r="B84" s="9"/>
      <c r="E84" s="61"/>
      <c r="F84" s="147" t="s">
        <v>3</v>
      </c>
      <c r="G84" s="148"/>
      <c r="H84" s="149"/>
      <c r="I84" s="146" t="s">
        <v>4</v>
      </c>
      <c r="J84" s="146"/>
      <c r="K84" s="146"/>
      <c r="L84" s="146" t="s">
        <v>27</v>
      </c>
      <c r="M84" s="146"/>
      <c r="N84" s="146"/>
    </row>
    <row r="85" spans="2:14" s="10" customFormat="1">
      <c r="B85" s="9"/>
      <c r="E85" s="61"/>
      <c r="F85" s="147" t="s">
        <v>6</v>
      </c>
      <c r="G85" s="148"/>
      <c r="H85" s="149"/>
      <c r="I85" s="150" t="s">
        <v>26</v>
      </c>
      <c r="J85" s="150"/>
      <c r="K85" s="150"/>
      <c r="L85" s="150" t="s">
        <v>26</v>
      </c>
      <c r="M85" s="150"/>
      <c r="N85" s="150"/>
    </row>
    <row r="86" spans="2:14" s="13" customFormat="1">
      <c r="B86" s="11"/>
      <c r="C86" s="151" t="s">
        <v>14</v>
      </c>
      <c r="D86" s="152"/>
      <c r="E86" s="62" t="s">
        <v>17</v>
      </c>
      <c r="F86" s="28" t="s">
        <v>8</v>
      </c>
      <c r="G86" s="28" t="s">
        <v>18</v>
      </c>
      <c r="H86" s="28" t="s">
        <v>19</v>
      </c>
      <c r="I86" s="28" t="s">
        <v>9</v>
      </c>
      <c r="J86" s="28" t="s">
        <v>10</v>
      </c>
      <c r="K86" s="28" t="s">
        <v>11</v>
      </c>
      <c r="L86" s="28" t="s">
        <v>9</v>
      </c>
      <c r="M86" s="28" t="s">
        <v>10</v>
      </c>
      <c r="N86" s="28" t="s">
        <v>11</v>
      </c>
    </row>
    <row r="87" spans="2:14" s="13" customFormat="1">
      <c r="B87" s="11"/>
      <c r="C87" s="43"/>
      <c r="D87" s="44"/>
      <c r="E87" s="62"/>
      <c r="F87" s="28"/>
      <c r="G87" s="28"/>
      <c r="H87" s="28"/>
      <c r="I87" s="63">
        <v>2.9172953945737067E-2</v>
      </c>
      <c r="J87" s="63">
        <v>2.2747435976189303E-2</v>
      </c>
      <c r="K87" s="63">
        <v>1.8904256546730558E-2</v>
      </c>
      <c r="L87" s="28"/>
      <c r="M87" s="28"/>
      <c r="N87" s="28"/>
    </row>
    <row r="88" spans="2:14" ht="33" customHeight="1">
      <c r="C88" s="157" t="s">
        <v>15</v>
      </c>
      <c r="D88" s="158"/>
      <c r="E88" s="64" t="s">
        <v>744</v>
      </c>
      <c r="F88" s="18">
        <v>5345</v>
      </c>
      <c r="G88" s="65">
        <v>2.5000000000000001E-2</v>
      </c>
      <c r="H88" s="18">
        <f>(F88*(100%-G88))</f>
        <v>5211.375</v>
      </c>
      <c r="I88" s="18">
        <f>$H$88*I87</f>
        <v>152.03120286896549</v>
      </c>
      <c r="J88" s="18">
        <f t="shared" ref="J88:K88" si="14">$H$88*J87</f>
        <v>118.54541916041353</v>
      </c>
      <c r="K88" s="18">
        <f t="shared" si="14"/>
        <v>98.517169961217959</v>
      </c>
      <c r="L88" s="18" t="s">
        <v>310</v>
      </c>
      <c r="M88" s="18" t="s">
        <v>310</v>
      </c>
      <c r="N88" s="18" t="s">
        <v>310</v>
      </c>
    </row>
    <row r="89" spans="2:14">
      <c r="B89" s="15"/>
      <c r="C89" s="156" t="s">
        <v>20</v>
      </c>
      <c r="D89" s="156"/>
      <c r="E89" s="156"/>
      <c r="F89" s="156"/>
      <c r="G89" s="156"/>
      <c r="H89" s="156"/>
      <c r="I89" s="156"/>
      <c r="J89" s="156"/>
      <c r="K89" s="156"/>
    </row>
    <row r="90" spans="2:14" ht="45">
      <c r="C90" s="138" t="s">
        <v>712</v>
      </c>
      <c r="D90" s="139" t="s">
        <v>712</v>
      </c>
      <c r="E90" s="64" t="s">
        <v>713</v>
      </c>
      <c r="F90" s="18">
        <v>75</v>
      </c>
      <c r="G90" s="66">
        <v>0</v>
      </c>
      <c r="H90" s="18">
        <f t="shared" ref="H90:H94" si="15">(F90*(100%-G90))</f>
        <v>75</v>
      </c>
      <c r="I90" s="18">
        <f>$H$90*I87</f>
        <v>2.1879715459302802</v>
      </c>
      <c r="J90" s="18">
        <f t="shared" ref="J90:K90" si="16">$H$90*J87</f>
        <v>1.7060576982141977</v>
      </c>
      <c r="K90" s="18">
        <f t="shared" si="16"/>
        <v>1.4178192410047918</v>
      </c>
      <c r="L90" s="18" t="s">
        <v>310</v>
      </c>
      <c r="M90" s="18" t="s">
        <v>310</v>
      </c>
      <c r="N90" s="18" t="s">
        <v>310</v>
      </c>
    </row>
    <row r="91" spans="2:14" ht="30">
      <c r="C91" s="138" t="s">
        <v>714</v>
      </c>
      <c r="D91" s="139" t="s">
        <v>714</v>
      </c>
      <c r="E91" s="64" t="s">
        <v>715</v>
      </c>
      <c r="F91" s="18">
        <v>144</v>
      </c>
      <c r="G91" s="66">
        <v>0</v>
      </c>
      <c r="H91" s="18">
        <f t="shared" si="15"/>
        <v>144</v>
      </c>
      <c r="I91" s="18">
        <f>$H$91*I87</f>
        <v>4.2009053681861372</v>
      </c>
      <c r="J91" s="18">
        <f t="shared" ref="J91:K91" si="17">$H$91*J87</f>
        <v>3.2756307805712597</v>
      </c>
      <c r="K91" s="18">
        <f t="shared" si="17"/>
        <v>2.7222129427292003</v>
      </c>
      <c r="L91" s="18" t="s">
        <v>310</v>
      </c>
      <c r="M91" s="18" t="s">
        <v>310</v>
      </c>
      <c r="N91" s="18" t="s">
        <v>310</v>
      </c>
    </row>
    <row r="92" spans="2:14" ht="45">
      <c r="C92" s="138" t="s">
        <v>716</v>
      </c>
      <c r="D92" s="139" t="s">
        <v>716</v>
      </c>
      <c r="E92" s="64" t="s">
        <v>717</v>
      </c>
      <c r="F92" s="18">
        <v>1260</v>
      </c>
      <c r="G92" s="66">
        <v>0</v>
      </c>
      <c r="H92" s="18">
        <f t="shared" si="15"/>
        <v>1260</v>
      </c>
      <c r="I92" s="18">
        <f>$H$92*I87</f>
        <v>36.757921971628704</v>
      </c>
      <c r="J92" s="18">
        <f t="shared" ref="J92:K92" si="18">$H$92*J87</f>
        <v>28.661769329998521</v>
      </c>
      <c r="K92" s="18">
        <f t="shared" si="18"/>
        <v>23.819363248880503</v>
      </c>
      <c r="L92" s="18" t="s">
        <v>310</v>
      </c>
      <c r="M92" s="18" t="s">
        <v>310</v>
      </c>
      <c r="N92" s="18" t="s">
        <v>310</v>
      </c>
    </row>
    <row r="93" spans="2:14" ht="30">
      <c r="C93" s="138" t="s">
        <v>718</v>
      </c>
      <c r="D93" s="139" t="s">
        <v>718</v>
      </c>
      <c r="E93" s="64" t="s">
        <v>719</v>
      </c>
      <c r="F93" s="18">
        <v>167</v>
      </c>
      <c r="G93" s="66">
        <v>0</v>
      </c>
      <c r="H93" s="18">
        <f t="shared" si="15"/>
        <v>167</v>
      </c>
      <c r="I93" s="18">
        <f>$H$93*I87</f>
        <v>4.8718833089380897</v>
      </c>
      <c r="J93" s="18">
        <f t="shared" ref="J93:K93" si="19">$H$93*J87</f>
        <v>3.7988218080236136</v>
      </c>
      <c r="K93" s="18">
        <f t="shared" si="19"/>
        <v>3.1570108433040032</v>
      </c>
      <c r="L93" s="18" t="s">
        <v>310</v>
      </c>
      <c r="M93" s="18" t="s">
        <v>310</v>
      </c>
      <c r="N93" s="18" t="s">
        <v>310</v>
      </c>
    </row>
    <row r="94" spans="2:14" ht="45">
      <c r="C94" s="138" t="s">
        <v>745</v>
      </c>
      <c r="D94" s="139" t="s">
        <v>745</v>
      </c>
      <c r="E94" s="64" t="s">
        <v>746</v>
      </c>
      <c r="F94" s="18">
        <v>5435</v>
      </c>
      <c r="G94" s="66">
        <v>0</v>
      </c>
      <c r="H94" s="18">
        <f t="shared" si="15"/>
        <v>5435</v>
      </c>
      <c r="I94" s="18">
        <f>$H$94*I87</f>
        <v>158.55500469508095</v>
      </c>
      <c r="J94" s="18">
        <f t="shared" ref="J94:K94" si="20">$H$94*J87</f>
        <v>123.63231453058886</v>
      </c>
      <c r="K94" s="18">
        <f t="shared" si="20"/>
        <v>102.74463433148058</v>
      </c>
      <c r="L94" s="18" t="s">
        <v>310</v>
      </c>
      <c r="M94" s="18" t="s">
        <v>310</v>
      </c>
      <c r="N94" s="18" t="s">
        <v>310</v>
      </c>
    </row>
    <row r="95" spans="2:14">
      <c r="C95" s="140" t="s">
        <v>23</v>
      </c>
      <c r="D95" s="140"/>
      <c r="E95" s="140"/>
      <c r="F95" s="140"/>
      <c r="G95" s="140"/>
      <c r="H95" s="140"/>
      <c r="I95" s="140"/>
      <c r="J95" s="140"/>
      <c r="K95" s="140"/>
    </row>
    <row r="96" spans="2:14">
      <c r="C96" s="138" t="s">
        <v>310</v>
      </c>
      <c r="D96" s="139"/>
      <c r="E96" s="64" t="s">
        <v>310</v>
      </c>
      <c r="F96" s="64" t="s">
        <v>310</v>
      </c>
      <c r="G96" s="64" t="s">
        <v>310</v>
      </c>
      <c r="H96" s="64" t="s">
        <v>310</v>
      </c>
      <c r="I96" s="64" t="s">
        <v>310</v>
      </c>
      <c r="J96" s="64" t="s">
        <v>310</v>
      </c>
      <c r="K96" s="64" t="s">
        <v>310</v>
      </c>
      <c r="L96" s="64" t="s">
        <v>310</v>
      </c>
      <c r="M96" s="64" t="s">
        <v>310</v>
      </c>
      <c r="N96" s="64" t="s">
        <v>310</v>
      </c>
    </row>
    <row r="97" spans="3:14" ht="15" customHeight="1">
      <c r="C97" s="140" t="s">
        <v>22</v>
      </c>
      <c r="D97" s="140"/>
      <c r="E97" s="140"/>
      <c r="F97" s="140"/>
      <c r="G97" s="140"/>
      <c r="H97" s="140"/>
      <c r="I97" s="140"/>
      <c r="J97" s="140"/>
      <c r="K97" s="140"/>
    </row>
    <row r="98" spans="3:14" ht="15" customHeight="1">
      <c r="C98" s="138" t="s">
        <v>310</v>
      </c>
      <c r="D98" s="139"/>
      <c r="E98" s="64" t="s">
        <v>310</v>
      </c>
      <c r="F98" s="64" t="s">
        <v>310</v>
      </c>
      <c r="G98" s="64" t="s">
        <v>310</v>
      </c>
      <c r="H98" s="64" t="s">
        <v>310</v>
      </c>
      <c r="I98" s="64" t="s">
        <v>310</v>
      </c>
      <c r="J98" s="64" t="s">
        <v>310</v>
      </c>
      <c r="K98" s="64" t="s">
        <v>310</v>
      </c>
      <c r="L98" s="64" t="s">
        <v>310</v>
      </c>
      <c r="M98" s="64" t="s">
        <v>310</v>
      </c>
      <c r="N98" s="64" t="s">
        <v>310</v>
      </c>
    </row>
    <row r="99" spans="3:14" ht="15" customHeight="1">
      <c r="C99" s="140" t="s">
        <v>34</v>
      </c>
      <c r="D99" s="140"/>
      <c r="E99" s="140"/>
      <c r="F99" s="140"/>
      <c r="G99" s="140"/>
      <c r="H99" s="140"/>
      <c r="I99" s="140"/>
      <c r="J99" s="140"/>
      <c r="K99" s="137"/>
    </row>
    <row r="100" spans="3:14" ht="15" customHeight="1">
      <c r="C100" s="138" t="s">
        <v>720</v>
      </c>
      <c r="D100" s="139"/>
      <c r="E100" s="67" t="s">
        <v>720</v>
      </c>
      <c r="F100" s="18">
        <v>0</v>
      </c>
      <c r="G100" s="66">
        <v>0</v>
      </c>
      <c r="H100" s="18">
        <f t="shared" ref="H100:H105" si="21">(F100*(100%-G100))</f>
        <v>0</v>
      </c>
      <c r="I100" s="18">
        <v>0</v>
      </c>
      <c r="J100" s="18">
        <v>0</v>
      </c>
      <c r="K100" s="18">
        <v>0</v>
      </c>
      <c r="L100" s="64" t="s">
        <v>310</v>
      </c>
      <c r="M100" s="64" t="s">
        <v>310</v>
      </c>
      <c r="N100" s="64" t="s">
        <v>310</v>
      </c>
    </row>
    <row r="101" spans="3:14" ht="15" customHeight="1">
      <c r="C101" s="138" t="s">
        <v>721</v>
      </c>
      <c r="D101" s="139" t="s">
        <v>721</v>
      </c>
      <c r="E101" s="64" t="s">
        <v>722</v>
      </c>
      <c r="F101" s="18">
        <v>309</v>
      </c>
      <c r="G101" s="65">
        <v>2.5000000000000001E-2</v>
      </c>
      <c r="H101" s="18">
        <f t="shared" si="21"/>
        <v>301.27499999999998</v>
      </c>
      <c r="I101" s="18">
        <v>301.27999999999997</v>
      </c>
      <c r="J101" s="18">
        <v>301.27999999999997</v>
      </c>
      <c r="K101" s="18">
        <v>301.27999999999997</v>
      </c>
      <c r="L101" s="64" t="s">
        <v>310</v>
      </c>
      <c r="M101" s="64" t="s">
        <v>310</v>
      </c>
      <c r="N101" s="64" t="s">
        <v>310</v>
      </c>
    </row>
    <row r="102" spans="3:14" ht="15" customHeight="1">
      <c r="C102" s="138" t="s">
        <v>723</v>
      </c>
      <c r="D102" s="139" t="s">
        <v>723</v>
      </c>
      <c r="E102" s="64" t="s">
        <v>724</v>
      </c>
      <c r="F102" s="18">
        <v>309</v>
      </c>
      <c r="G102" s="65">
        <v>2.5000000000000001E-2</v>
      </c>
      <c r="H102" s="18">
        <f t="shared" si="21"/>
        <v>301.27499999999998</v>
      </c>
      <c r="I102" s="18">
        <v>301.27999999999997</v>
      </c>
      <c r="J102" s="18">
        <v>301.27999999999997</v>
      </c>
      <c r="K102" s="18">
        <v>301.27999999999997</v>
      </c>
      <c r="L102" s="64" t="s">
        <v>310</v>
      </c>
      <c r="M102" s="64" t="s">
        <v>310</v>
      </c>
      <c r="N102" s="64" t="s">
        <v>310</v>
      </c>
    </row>
    <row r="103" spans="3:14" ht="15" customHeight="1">
      <c r="C103" s="138" t="s">
        <v>725</v>
      </c>
      <c r="D103" s="139" t="s">
        <v>725</v>
      </c>
      <c r="E103" s="64" t="s">
        <v>726</v>
      </c>
      <c r="F103" s="18">
        <v>309</v>
      </c>
      <c r="G103" s="65">
        <v>2.5000000000000001E-2</v>
      </c>
      <c r="H103" s="18">
        <f t="shared" si="21"/>
        <v>301.27499999999998</v>
      </c>
      <c r="I103" s="18">
        <v>301.27999999999997</v>
      </c>
      <c r="J103" s="18">
        <v>301.27999999999997</v>
      </c>
      <c r="K103" s="18">
        <v>301.27999999999997</v>
      </c>
      <c r="L103" s="64" t="s">
        <v>310</v>
      </c>
      <c r="M103" s="64" t="s">
        <v>310</v>
      </c>
      <c r="N103" s="64" t="s">
        <v>310</v>
      </c>
    </row>
    <row r="104" spans="3:14" ht="15" customHeight="1">
      <c r="C104" s="138" t="s">
        <v>727</v>
      </c>
      <c r="D104" s="139" t="s">
        <v>727</v>
      </c>
      <c r="E104" s="64" t="s">
        <v>728</v>
      </c>
      <c r="F104" s="18">
        <v>309</v>
      </c>
      <c r="G104" s="65">
        <v>2.5000000000000001E-2</v>
      </c>
      <c r="H104" s="18">
        <f t="shared" si="21"/>
        <v>301.27499999999998</v>
      </c>
      <c r="I104" s="18">
        <v>301.27999999999997</v>
      </c>
      <c r="J104" s="18">
        <v>301.27999999999997</v>
      </c>
      <c r="K104" s="18">
        <v>301.27999999999997</v>
      </c>
      <c r="L104" s="64" t="s">
        <v>310</v>
      </c>
      <c r="M104" s="64" t="s">
        <v>310</v>
      </c>
      <c r="N104" s="64" t="s">
        <v>310</v>
      </c>
    </row>
    <row r="105" spans="3:14" ht="15" customHeight="1">
      <c r="C105" s="138" t="s">
        <v>729</v>
      </c>
      <c r="D105" s="139" t="s">
        <v>729</v>
      </c>
      <c r="E105" s="64" t="s">
        <v>730</v>
      </c>
      <c r="F105" s="18">
        <v>309</v>
      </c>
      <c r="G105" s="65">
        <v>2.5000000000000001E-2</v>
      </c>
      <c r="H105" s="18">
        <f t="shared" si="21"/>
        <v>301.27499999999998</v>
      </c>
      <c r="I105" s="18">
        <v>301.27999999999997</v>
      </c>
      <c r="J105" s="18">
        <v>301.27999999999997</v>
      </c>
      <c r="K105" s="18">
        <v>301.27999999999997</v>
      </c>
      <c r="L105" s="64" t="s">
        <v>310</v>
      </c>
      <c r="M105" s="64" t="s">
        <v>310</v>
      </c>
      <c r="N105" s="64" t="s">
        <v>310</v>
      </c>
    </row>
    <row r="106" spans="3:14">
      <c r="C106" s="3" t="s">
        <v>16</v>
      </c>
      <c r="F106" s="19"/>
      <c r="G106" s="19"/>
      <c r="H106" s="19"/>
      <c r="I106" s="19"/>
      <c r="J106" s="19"/>
      <c r="K106" s="19"/>
    </row>
    <row r="107" spans="3:14">
      <c r="C107" s="142" t="s">
        <v>29</v>
      </c>
      <c r="D107" s="143"/>
      <c r="E107" s="69" t="s">
        <v>731</v>
      </c>
      <c r="F107" s="26" t="s">
        <v>731</v>
      </c>
      <c r="G107" s="70">
        <v>0</v>
      </c>
      <c r="H107" s="26" t="s">
        <v>731</v>
      </c>
      <c r="I107" s="26" t="s">
        <v>731</v>
      </c>
      <c r="J107" s="26" t="s">
        <v>731</v>
      </c>
      <c r="K107" s="26" t="s">
        <v>731</v>
      </c>
      <c r="L107" s="18" t="s">
        <v>310</v>
      </c>
      <c r="M107" s="18" t="s">
        <v>310</v>
      </c>
      <c r="N107" s="18" t="s">
        <v>310</v>
      </c>
    </row>
    <row r="108" spans="3:14">
      <c r="C108" s="142" t="s">
        <v>732</v>
      </c>
      <c r="D108" s="143"/>
      <c r="E108" s="69" t="s">
        <v>732</v>
      </c>
      <c r="F108" s="20">
        <v>495</v>
      </c>
      <c r="G108" s="70">
        <v>0</v>
      </c>
      <c r="H108" s="18">
        <f t="shared" ref="H108:H115" si="22">(F108*(100%-G108))</f>
        <v>495</v>
      </c>
      <c r="I108" s="26" t="s">
        <v>731</v>
      </c>
      <c r="J108" s="26" t="s">
        <v>731</v>
      </c>
      <c r="K108" s="26" t="s">
        <v>731</v>
      </c>
      <c r="L108" s="18" t="s">
        <v>310</v>
      </c>
      <c r="M108" s="18" t="s">
        <v>310</v>
      </c>
      <c r="N108" s="18" t="s">
        <v>310</v>
      </c>
    </row>
    <row r="109" spans="3:14">
      <c r="C109" s="136" t="s">
        <v>40</v>
      </c>
      <c r="D109" s="137"/>
      <c r="E109" s="71" t="s">
        <v>733</v>
      </c>
      <c r="F109" s="72">
        <v>1078.2</v>
      </c>
      <c r="G109" s="73">
        <v>0</v>
      </c>
      <c r="H109" s="74">
        <f t="shared" si="22"/>
        <v>1078.2</v>
      </c>
      <c r="I109" s="72">
        <v>1078.2</v>
      </c>
      <c r="J109" s="72">
        <v>1078.2</v>
      </c>
      <c r="K109" s="72">
        <v>1078.2</v>
      </c>
      <c r="L109" s="24" t="s">
        <v>310</v>
      </c>
      <c r="M109" s="24" t="s">
        <v>310</v>
      </c>
      <c r="N109" s="24" t="s">
        <v>310</v>
      </c>
    </row>
    <row r="110" spans="3:14">
      <c r="C110" s="136" t="s">
        <v>734</v>
      </c>
      <c r="D110" s="137"/>
      <c r="E110" s="71" t="s">
        <v>735</v>
      </c>
      <c r="F110" s="72">
        <v>150</v>
      </c>
      <c r="G110" s="73">
        <v>0</v>
      </c>
      <c r="H110" s="74">
        <f t="shared" si="22"/>
        <v>150</v>
      </c>
      <c r="I110" s="72">
        <v>150</v>
      </c>
      <c r="J110" s="72">
        <v>150</v>
      </c>
      <c r="K110" s="72">
        <v>150</v>
      </c>
      <c r="L110" s="24" t="s">
        <v>310</v>
      </c>
      <c r="M110" s="24" t="s">
        <v>310</v>
      </c>
      <c r="N110" s="24" t="s">
        <v>310</v>
      </c>
    </row>
    <row r="111" spans="3:14">
      <c r="C111" s="136" t="s">
        <v>736</v>
      </c>
      <c r="D111" s="137"/>
      <c r="E111" s="71" t="s">
        <v>737</v>
      </c>
      <c r="F111" s="72">
        <v>185</v>
      </c>
      <c r="G111" s="73">
        <v>0</v>
      </c>
      <c r="H111" s="74">
        <f t="shared" si="22"/>
        <v>185</v>
      </c>
      <c r="I111" s="72">
        <v>185</v>
      </c>
      <c r="J111" s="72">
        <v>185</v>
      </c>
      <c r="K111" s="72">
        <v>185</v>
      </c>
      <c r="L111" s="24" t="s">
        <v>310</v>
      </c>
      <c r="M111" s="24" t="s">
        <v>310</v>
      </c>
      <c r="N111" s="24" t="s">
        <v>310</v>
      </c>
    </row>
    <row r="112" spans="3:14">
      <c r="C112" s="136" t="s">
        <v>738</v>
      </c>
      <c r="D112" s="137"/>
      <c r="E112" s="71" t="s">
        <v>739</v>
      </c>
      <c r="F112" s="72">
        <v>250</v>
      </c>
      <c r="G112" s="73">
        <v>0</v>
      </c>
      <c r="H112" s="74">
        <f t="shared" si="22"/>
        <v>250</v>
      </c>
      <c r="I112" s="72">
        <v>250</v>
      </c>
      <c r="J112" s="72">
        <v>250</v>
      </c>
      <c r="K112" s="72">
        <v>250</v>
      </c>
      <c r="L112" s="24" t="s">
        <v>310</v>
      </c>
      <c r="M112" s="24" t="s">
        <v>310</v>
      </c>
      <c r="N112" s="24" t="s">
        <v>310</v>
      </c>
    </row>
    <row r="113" spans="2:14">
      <c r="C113" s="136" t="s">
        <v>24</v>
      </c>
      <c r="D113" s="137"/>
      <c r="E113" s="71" t="s">
        <v>742</v>
      </c>
      <c r="F113" s="72">
        <v>175</v>
      </c>
      <c r="G113" s="73">
        <v>0</v>
      </c>
      <c r="H113" s="74">
        <f t="shared" si="22"/>
        <v>175</v>
      </c>
      <c r="I113" s="72">
        <v>175</v>
      </c>
      <c r="J113" s="72">
        <v>175</v>
      </c>
      <c r="K113" s="72">
        <v>175</v>
      </c>
      <c r="L113" s="24" t="s">
        <v>310</v>
      </c>
      <c r="M113" s="24" t="s">
        <v>310</v>
      </c>
      <c r="N113" s="24" t="s">
        <v>310</v>
      </c>
    </row>
    <row r="114" spans="2:14">
      <c r="C114" s="136" t="s">
        <v>25</v>
      </c>
      <c r="D114" s="137"/>
      <c r="E114" s="71" t="s">
        <v>88</v>
      </c>
      <c r="F114" s="72">
        <v>0</v>
      </c>
      <c r="G114" s="73">
        <v>0</v>
      </c>
      <c r="H114" s="74">
        <f t="shared" si="22"/>
        <v>0</v>
      </c>
      <c r="I114" s="72">
        <v>0</v>
      </c>
      <c r="J114" s="72">
        <v>0</v>
      </c>
      <c r="K114" s="72">
        <v>0</v>
      </c>
      <c r="L114" s="24" t="s">
        <v>310</v>
      </c>
      <c r="M114" s="24" t="s">
        <v>310</v>
      </c>
      <c r="N114" s="24" t="s">
        <v>310</v>
      </c>
    </row>
    <row r="115" spans="2:14">
      <c r="C115" s="136" t="s">
        <v>35</v>
      </c>
      <c r="D115" s="137"/>
      <c r="E115" s="71" t="s">
        <v>310</v>
      </c>
      <c r="F115" s="72">
        <v>0</v>
      </c>
      <c r="G115" s="73">
        <v>0</v>
      </c>
      <c r="H115" s="74">
        <f t="shared" si="22"/>
        <v>0</v>
      </c>
      <c r="I115" s="72">
        <v>0</v>
      </c>
      <c r="J115" s="72">
        <v>0</v>
      </c>
      <c r="K115" s="72">
        <v>0</v>
      </c>
      <c r="L115" s="24" t="s">
        <v>310</v>
      </c>
      <c r="M115" s="24" t="s">
        <v>310</v>
      </c>
      <c r="N115" s="24" t="s">
        <v>310</v>
      </c>
    </row>
    <row r="116" spans="2:14">
      <c r="C116" s="136" t="s">
        <v>33</v>
      </c>
      <c r="D116" s="137"/>
      <c r="E116" s="71" t="s">
        <v>731</v>
      </c>
      <c r="F116" s="24" t="s">
        <v>731</v>
      </c>
      <c r="G116" s="73">
        <v>0</v>
      </c>
      <c r="H116" s="24" t="s">
        <v>731</v>
      </c>
      <c r="I116" s="24" t="s">
        <v>731</v>
      </c>
      <c r="J116" s="24" t="s">
        <v>731</v>
      </c>
      <c r="K116" s="24" t="s">
        <v>731</v>
      </c>
      <c r="L116" s="24" t="s">
        <v>310</v>
      </c>
      <c r="M116" s="24" t="s">
        <v>310</v>
      </c>
      <c r="N116" s="24" t="s">
        <v>310</v>
      </c>
    </row>
    <row r="118" spans="2:14">
      <c r="C118" s="4" t="s">
        <v>2</v>
      </c>
      <c r="D118" s="5" t="s">
        <v>704</v>
      </c>
      <c r="E118" s="60"/>
    </row>
    <row r="119" spans="2:14" ht="15.75">
      <c r="C119" s="4" t="s">
        <v>5</v>
      </c>
      <c r="D119" s="16" t="s">
        <v>747</v>
      </c>
      <c r="E119" s="60"/>
    </row>
    <row r="120" spans="2:14" ht="15" customHeight="1">
      <c r="C120" s="4" t="s">
        <v>37</v>
      </c>
      <c r="D120" s="5" t="s">
        <v>706</v>
      </c>
      <c r="E120" s="60"/>
    </row>
    <row r="121" spans="2:14">
      <c r="C121" s="4" t="s">
        <v>38</v>
      </c>
      <c r="D121" s="5" t="s">
        <v>707</v>
      </c>
    </row>
    <row r="122" spans="2:14" s="10" customFormat="1">
      <c r="B122" s="9"/>
      <c r="E122" s="61"/>
      <c r="F122" s="147" t="s">
        <v>3</v>
      </c>
      <c r="G122" s="148"/>
      <c r="H122" s="149"/>
      <c r="I122" s="146" t="s">
        <v>4</v>
      </c>
      <c r="J122" s="146"/>
      <c r="K122" s="146"/>
      <c r="L122" s="146" t="s">
        <v>27</v>
      </c>
      <c r="M122" s="146"/>
      <c r="N122" s="146"/>
    </row>
    <row r="123" spans="2:14" s="10" customFormat="1">
      <c r="B123" s="9"/>
      <c r="E123" s="61"/>
      <c r="F123" s="147" t="s">
        <v>6</v>
      </c>
      <c r="G123" s="148"/>
      <c r="H123" s="149"/>
      <c r="I123" s="150" t="s">
        <v>26</v>
      </c>
      <c r="J123" s="150"/>
      <c r="K123" s="150"/>
      <c r="L123" s="150" t="s">
        <v>26</v>
      </c>
      <c r="M123" s="150"/>
      <c r="N123" s="150"/>
    </row>
    <row r="124" spans="2:14" s="13" customFormat="1">
      <c r="B124" s="11"/>
      <c r="C124" s="151" t="s">
        <v>14</v>
      </c>
      <c r="D124" s="152"/>
      <c r="E124" s="62" t="s">
        <v>17</v>
      </c>
      <c r="F124" s="28" t="s">
        <v>8</v>
      </c>
      <c r="G124" s="28" t="s">
        <v>18</v>
      </c>
      <c r="H124" s="28" t="s">
        <v>19</v>
      </c>
      <c r="I124" s="28" t="s">
        <v>9</v>
      </c>
      <c r="J124" s="28" t="s">
        <v>10</v>
      </c>
      <c r="K124" s="28" t="s">
        <v>11</v>
      </c>
      <c r="L124" s="28" t="s">
        <v>9</v>
      </c>
      <c r="M124" s="28" t="s">
        <v>10</v>
      </c>
      <c r="N124" s="28" t="s">
        <v>11</v>
      </c>
    </row>
    <row r="125" spans="2:14" s="13" customFormat="1">
      <c r="B125" s="11"/>
      <c r="C125" s="43"/>
      <c r="D125" s="44"/>
      <c r="E125" s="62"/>
      <c r="F125" s="28"/>
      <c r="G125" s="28"/>
      <c r="H125" s="28"/>
      <c r="I125" s="63">
        <v>2.9172953945737067E-2</v>
      </c>
      <c r="J125" s="63">
        <v>2.2747435976189303E-2</v>
      </c>
      <c r="K125" s="63">
        <v>1.8904256546730558E-2</v>
      </c>
      <c r="L125" s="28"/>
      <c r="M125" s="28"/>
      <c r="N125" s="28"/>
    </row>
    <row r="126" spans="2:14" ht="33" customHeight="1">
      <c r="C126" s="157" t="s">
        <v>15</v>
      </c>
      <c r="D126" s="158"/>
      <c r="E126" s="64" t="s">
        <v>748</v>
      </c>
      <c r="F126" s="18">
        <v>8445</v>
      </c>
      <c r="G126" s="65">
        <v>2.5000000000000001E-2</v>
      </c>
      <c r="H126" s="18">
        <f>(F126*(100%-G126))</f>
        <v>8233.875</v>
      </c>
      <c r="I126" s="18">
        <f>$H$126*I125</f>
        <v>240.2064561699558</v>
      </c>
      <c r="J126" s="18">
        <f t="shared" ref="J126:K126" si="23">$H$126*J125</f>
        <v>187.2995443984457</v>
      </c>
      <c r="K126" s="18">
        <f t="shared" si="23"/>
        <v>155.65528537371108</v>
      </c>
      <c r="L126" s="18" t="s">
        <v>310</v>
      </c>
      <c r="M126" s="18" t="s">
        <v>310</v>
      </c>
      <c r="N126" s="18" t="s">
        <v>310</v>
      </c>
    </row>
    <row r="127" spans="2:14">
      <c r="B127" s="15"/>
      <c r="C127" s="156" t="s">
        <v>20</v>
      </c>
      <c r="D127" s="156"/>
      <c r="E127" s="156"/>
      <c r="F127" s="156"/>
      <c r="G127" s="156"/>
      <c r="H127" s="156"/>
      <c r="I127" s="156"/>
      <c r="J127" s="156"/>
      <c r="K127" s="156"/>
    </row>
    <row r="128" spans="2:14" ht="45">
      <c r="C128" s="138" t="s">
        <v>712</v>
      </c>
      <c r="D128" s="139" t="s">
        <v>712</v>
      </c>
      <c r="E128" s="64" t="s">
        <v>713</v>
      </c>
      <c r="F128" s="18">
        <v>75</v>
      </c>
      <c r="G128" s="66">
        <v>0</v>
      </c>
      <c r="H128" s="18">
        <f t="shared" ref="H128:H132" si="24">(F128*(100%-G128))</f>
        <v>75</v>
      </c>
      <c r="I128" s="18">
        <f>$H$128*I125</f>
        <v>2.1879715459302802</v>
      </c>
      <c r="J128" s="18">
        <f t="shared" ref="J128:K128" si="25">$H$128*J125</f>
        <v>1.7060576982141977</v>
      </c>
      <c r="K128" s="18">
        <f t="shared" si="25"/>
        <v>1.4178192410047918</v>
      </c>
      <c r="L128" s="18" t="s">
        <v>310</v>
      </c>
      <c r="M128" s="18" t="s">
        <v>310</v>
      </c>
      <c r="N128" s="18" t="s">
        <v>310</v>
      </c>
    </row>
    <row r="129" spans="3:14" ht="30">
      <c r="C129" s="138" t="s">
        <v>714</v>
      </c>
      <c r="D129" s="139" t="s">
        <v>714</v>
      </c>
      <c r="E129" s="64" t="s">
        <v>715</v>
      </c>
      <c r="F129" s="18">
        <v>144</v>
      </c>
      <c r="G129" s="66">
        <v>0</v>
      </c>
      <c r="H129" s="18">
        <f t="shared" si="24"/>
        <v>144</v>
      </c>
      <c r="I129" s="18">
        <f>$H$129*I125</f>
        <v>4.2009053681861372</v>
      </c>
      <c r="J129" s="18">
        <f t="shared" ref="J129:K129" si="26">$H$129*J125</f>
        <v>3.2756307805712597</v>
      </c>
      <c r="K129" s="18">
        <f t="shared" si="26"/>
        <v>2.7222129427292003</v>
      </c>
      <c r="L129" s="18" t="s">
        <v>310</v>
      </c>
      <c r="M129" s="18" t="s">
        <v>310</v>
      </c>
      <c r="N129" s="18" t="s">
        <v>310</v>
      </c>
    </row>
    <row r="130" spans="3:14" ht="45">
      <c r="C130" s="138" t="s">
        <v>716</v>
      </c>
      <c r="D130" s="139" t="s">
        <v>716</v>
      </c>
      <c r="E130" s="64" t="s">
        <v>717</v>
      </c>
      <c r="F130" s="18">
        <v>1260</v>
      </c>
      <c r="G130" s="66">
        <v>0</v>
      </c>
      <c r="H130" s="18">
        <f t="shared" si="24"/>
        <v>1260</v>
      </c>
      <c r="I130" s="18">
        <f>$H$130*I125</f>
        <v>36.757921971628704</v>
      </c>
      <c r="J130" s="18">
        <f t="shared" ref="J130:K130" si="27">$H$130*J125</f>
        <v>28.661769329998521</v>
      </c>
      <c r="K130" s="18">
        <f t="shared" si="27"/>
        <v>23.819363248880503</v>
      </c>
      <c r="L130" s="18" t="s">
        <v>310</v>
      </c>
      <c r="M130" s="18" t="s">
        <v>310</v>
      </c>
      <c r="N130" s="18" t="s">
        <v>310</v>
      </c>
    </row>
    <row r="131" spans="3:14" ht="30">
      <c r="C131" s="138" t="s">
        <v>718</v>
      </c>
      <c r="D131" s="139" t="s">
        <v>718</v>
      </c>
      <c r="E131" s="64" t="s">
        <v>719</v>
      </c>
      <c r="F131" s="18">
        <v>167</v>
      </c>
      <c r="G131" s="66">
        <v>0</v>
      </c>
      <c r="H131" s="18">
        <f t="shared" si="24"/>
        <v>167</v>
      </c>
      <c r="I131" s="18">
        <f>$H$131*I125</f>
        <v>4.8718833089380897</v>
      </c>
      <c r="J131" s="18">
        <f t="shared" ref="J131:K131" si="28">$H$131*J125</f>
        <v>3.7988218080236136</v>
      </c>
      <c r="K131" s="18">
        <f t="shared" si="28"/>
        <v>3.1570108433040032</v>
      </c>
      <c r="L131" s="18" t="s">
        <v>310</v>
      </c>
      <c r="M131" s="18" t="s">
        <v>310</v>
      </c>
      <c r="N131" s="18" t="s">
        <v>310</v>
      </c>
    </row>
    <row r="132" spans="3:14" ht="45">
      <c r="C132" s="138" t="s">
        <v>745</v>
      </c>
      <c r="D132" s="139" t="s">
        <v>745</v>
      </c>
      <c r="E132" s="64" t="s">
        <v>746</v>
      </c>
      <c r="F132" s="18">
        <v>5435</v>
      </c>
      <c r="G132" s="66">
        <v>0</v>
      </c>
      <c r="H132" s="18">
        <f t="shared" si="24"/>
        <v>5435</v>
      </c>
      <c r="I132" s="18">
        <f>$H$132*I125</f>
        <v>158.55500469508095</v>
      </c>
      <c r="J132" s="18">
        <f t="shared" ref="J132:K132" si="29">$H$132*J125</f>
        <v>123.63231453058886</v>
      </c>
      <c r="K132" s="18">
        <f t="shared" si="29"/>
        <v>102.74463433148058</v>
      </c>
      <c r="L132" s="18" t="s">
        <v>310</v>
      </c>
      <c r="M132" s="18" t="s">
        <v>310</v>
      </c>
      <c r="N132" s="18" t="s">
        <v>310</v>
      </c>
    </row>
    <row r="133" spans="3:14">
      <c r="C133" s="140" t="s">
        <v>23</v>
      </c>
      <c r="D133" s="140"/>
      <c r="E133" s="140"/>
      <c r="F133" s="140"/>
      <c r="G133" s="140"/>
      <c r="H133" s="140"/>
      <c r="I133" s="140"/>
      <c r="J133" s="140"/>
      <c r="K133" s="140"/>
    </row>
    <row r="134" spans="3:14">
      <c r="C134" s="138" t="s">
        <v>310</v>
      </c>
      <c r="D134" s="139"/>
      <c r="E134" s="64" t="s">
        <v>310</v>
      </c>
      <c r="F134" s="64" t="s">
        <v>310</v>
      </c>
      <c r="G134" s="64" t="s">
        <v>310</v>
      </c>
      <c r="H134" s="64" t="s">
        <v>310</v>
      </c>
      <c r="I134" s="64" t="s">
        <v>310</v>
      </c>
      <c r="J134" s="64" t="s">
        <v>310</v>
      </c>
      <c r="K134" s="64" t="s">
        <v>310</v>
      </c>
      <c r="L134" s="64" t="s">
        <v>310</v>
      </c>
      <c r="M134" s="64" t="s">
        <v>310</v>
      </c>
      <c r="N134" s="64" t="s">
        <v>310</v>
      </c>
    </row>
    <row r="135" spans="3:14" ht="15" customHeight="1">
      <c r="C135" s="140" t="s">
        <v>22</v>
      </c>
      <c r="D135" s="140"/>
      <c r="E135" s="140"/>
      <c r="F135" s="140"/>
      <c r="G135" s="140"/>
      <c r="H135" s="140"/>
      <c r="I135" s="140"/>
      <c r="J135" s="140"/>
      <c r="K135" s="140"/>
    </row>
    <row r="136" spans="3:14" ht="15" customHeight="1">
      <c r="C136" s="138" t="s">
        <v>310</v>
      </c>
      <c r="D136" s="139"/>
      <c r="E136" s="64" t="s">
        <v>310</v>
      </c>
      <c r="F136" s="64" t="s">
        <v>310</v>
      </c>
      <c r="G136" s="64" t="s">
        <v>310</v>
      </c>
      <c r="H136" s="64" t="s">
        <v>310</v>
      </c>
      <c r="I136" s="64" t="s">
        <v>310</v>
      </c>
      <c r="J136" s="64" t="s">
        <v>310</v>
      </c>
      <c r="K136" s="64" t="s">
        <v>310</v>
      </c>
      <c r="L136" s="64" t="s">
        <v>310</v>
      </c>
      <c r="M136" s="64" t="s">
        <v>310</v>
      </c>
      <c r="N136" s="64" t="s">
        <v>310</v>
      </c>
    </row>
    <row r="137" spans="3:14" ht="15" customHeight="1">
      <c r="C137" s="140" t="s">
        <v>34</v>
      </c>
      <c r="D137" s="140"/>
      <c r="E137" s="140"/>
      <c r="F137" s="140"/>
      <c r="G137" s="140"/>
      <c r="H137" s="140"/>
      <c r="I137" s="140"/>
      <c r="J137" s="140"/>
      <c r="K137" s="137"/>
    </row>
    <row r="138" spans="3:14" ht="15" customHeight="1">
      <c r="C138" s="138" t="s">
        <v>720</v>
      </c>
      <c r="D138" s="139"/>
      <c r="E138" s="67" t="s">
        <v>720</v>
      </c>
      <c r="F138" s="18">
        <v>0</v>
      </c>
      <c r="G138" s="66">
        <v>0</v>
      </c>
      <c r="H138" s="18">
        <f t="shared" ref="H138:H143" si="30">(F138*(100%-G138))</f>
        <v>0</v>
      </c>
      <c r="I138" s="18">
        <v>0</v>
      </c>
      <c r="J138" s="18">
        <v>0</v>
      </c>
      <c r="K138" s="18">
        <v>0</v>
      </c>
      <c r="L138" s="18" t="s">
        <v>310</v>
      </c>
      <c r="M138" s="18" t="s">
        <v>310</v>
      </c>
      <c r="N138" s="18" t="s">
        <v>310</v>
      </c>
    </row>
    <row r="139" spans="3:14" ht="15" customHeight="1">
      <c r="C139" s="138" t="s">
        <v>721</v>
      </c>
      <c r="D139" s="139" t="s">
        <v>721</v>
      </c>
      <c r="E139" s="64" t="s">
        <v>722</v>
      </c>
      <c r="F139" s="18">
        <v>309</v>
      </c>
      <c r="G139" s="65">
        <v>2.5000000000000001E-2</v>
      </c>
      <c r="H139" s="18">
        <f t="shared" si="30"/>
        <v>301.27499999999998</v>
      </c>
      <c r="I139" s="18">
        <v>301.27999999999997</v>
      </c>
      <c r="J139" s="18">
        <v>301.27999999999997</v>
      </c>
      <c r="K139" s="18">
        <v>301.27999999999997</v>
      </c>
      <c r="L139" s="18" t="s">
        <v>310</v>
      </c>
      <c r="M139" s="18" t="s">
        <v>310</v>
      </c>
      <c r="N139" s="18" t="s">
        <v>310</v>
      </c>
    </row>
    <row r="140" spans="3:14" ht="15" customHeight="1">
      <c r="C140" s="138" t="s">
        <v>723</v>
      </c>
      <c r="D140" s="139" t="s">
        <v>723</v>
      </c>
      <c r="E140" s="64" t="s">
        <v>724</v>
      </c>
      <c r="F140" s="18">
        <v>309</v>
      </c>
      <c r="G140" s="65">
        <v>2.5000000000000001E-2</v>
      </c>
      <c r="H140" s="18">
        <f t="shared" si="30"/>
        <v>301.27499999999998</v>
      </c>
      <c r="I140" s="18">
        <v>301.27999999999997</v>
      </c>
      <c r="J140" s="18">
        <v>301.27999999999997</v>
      </c>
      <c r="K140" s="18">
        <v>301.27999999999997</v>
      </c>
      <c r="L140" s="18" t="s">
        <v>310</v>
      </c>
      <c r="M140" s="18" t="s">
        <v>310</v>
      </c>
      <c r="N140" s="18" t="s">
        <v>310</v>
      </c>
    </row>
    <row r="141" spans="3:14" ht="15" customHeight="1">
      <c r="C141" s="138" t="s">
        <v>725</v>
      </c>
      <c r="D141" s="139" t="s">
        <v>725</v>
      </c>
      <c r="E141" s="64" t="s">
        <v>726</v>
      </c>
      <c r="F141" s="18">
        <v>309</v>
      </c>
      <c r="G141" s="65">
        <v>2.5000000000000001E-2</v>
      </c>
      <c r="H141" s="18">
        <f t="shared" si="30"/>
        <v>301.27499999999998</v>
      </c>
      <c r="I141" s="18">
        <v>301.27999999999997</v>
      </c>
      <c r="J141" s="18">
        <v>301.27999999999997</v>
      </c>
      <c r="K141" s="18">
        <v>301.27999999999997</v>
      </c>
      <c r="L141" s="18" t="s">
        <v>310</v>
      </c>
      <c r="M141" s="18" t="s">
        <v>310</v>
      </c>
      <c r="N141" s="18" t="s">
        <v>310</v>
      </c>
    </row>
    <row r="142" spans="3:14" ht="15" customHeight="1">
      <c r="C142" s="138" t="s">
        <v>727</v>
      </c>
      <c r="D142" s="139" t="s">
        <v>727</v>
      </c>
      <c r="E142" s="64" t="s">
        <v>728</v>
      </c>
      <c r="F142" s="18">
        <v>309</v>
      </c>
      <c r="G142" s="65">
        <v>2.5000000000000001E-2</v>
      </c>
      <c r="H142" s="18">
        <f t="shared" si="30"/>
        <v>301.27499999999998</v>
      </c>
      <c r="I142" s="18">
        <v>301.27999999999997</v>
      </c>
      <c r="J142" s="18">
        <v>301.27999999999997</v>
      </c>
      <c r="K142" s="18">
        <v>301.27999999999997</v>
      </c>
      <c r="L142" s="18" t="s">
        <v>310</v>
      </c>
      <c r="M142" s="18" t="s">
        <v>310</v>
      </c>
      <c r="N142" s="18" t="s">
        <v>310</v>
      </c>
    </row>
    <row r="143" spans="3:14" ht="15" customHeight="1">
      <c r="C143" s="138" t="s">
        <v>729</v>
      </c>
      <c r="D143" s="139" t="s">
        <v>729</v>
      </c>
      <c r="E143" s="64" t="s">
        <v>730</v>
      </c>
      <c r="F143" s="18">
        <v>309</v>
      </c>
      <c r="G143" s="65">
        <v>2.5000000000000001E-2</v>
      </c>
      <c r="H143" s="18">
        <f t="shared" si="30"/>
        <v>301.27499999999998</v>
      </c>
      <c r="I143" s="18">
        <v>301.27999999999997</v>
      </c>
      <c r="J143" s="18">
        <v>301.27999999999997</v>
      </c>
      <c r="K143" s="18">
        <v>301.27999999999997</v>
      </c>
      <c r="L143" s="18" t="s">
        <v>310</v>
      </c>
      <c r="M143" s="18" t="s">
        <v>310</v>
      </c>
      <c r="N143" s="18" t="s">
        <v>310</v>
      </c>
    </row>
    <row r="144" spans="3:14">
      <c r="C144" s="3" t="s">
        <v>16</v>
      </c>
      <c r="F144" s="19"/>
      <c r="G144" s="19"/>
      <c r="H144" s="19"/>
      <c r="I144" s="19"/>
      <c r="J144" s="19"/>
      <c r="K144" s="19"/>
    </row>
    <row r="145" spans="2:14">
      <c r="C145" s="142" t="s">
        <v>29</v>
      </c>
      <c r="D145" s="143"/>
      <c r="E145" s="69" t="s">
        <v>731</v>
      </c>
      <c r="F145" s="26" t="s">
        <v>731</v>
      </c>
      <c r="G145" s="70">
        <v>0</v>
      </c>
      <c r="H145" s="26" t="s">
        <v>731</v>
      </c>
      <c r="I145" s="26" t="s">
        <v>731</v>
      </c>
      <c r="J145" s="26" t="s">
        <v>731</v>
      </c>
      <c r="K145" s="26" t="s">
        <v>731</v>
      </c>
      <c r="L145" s="18" t="s">
        <v>310</v>
      </c>
      <c r="M145" s="18" t="s">
        <v>310</v>
      </c>
      <c r="N145" s="18" t="s">
        <v>310</v>
      </c>
    </row>
    <row r="146" spans="2:14">
      <c r="C146" s="142" t="s">
        <v>732</v>
      </c>
      <c r="D146" s="143"/>
      <c r="E146" s="69" t="s">
        <v>732</v>
      </c>
      <c r="F146" s="20">
        <v>495</v>
      </c>
      <c r="G146" s="70">
        <v>0</v>
      </c>
      <c r="H146" s="18">
        <f t="shared" ref="H146:H153" si="31">(F146*(100%-G146))</f>
        <v>495</v>
      </c>
      <c r="I146" s="20">
        <v>495</v>
      </c>
      <c r="J146" s="20">
        <v>495</v>
      </c>
      <c r="K146" s="20">
        <v>495</v>
      </c>
      <c r="L146" s="18" t="s">
        <v>310</v>
      </c>
      <c r="M146" s="18" t="s">
        <v>310</v>
      </c>
      <c r="N146" s="18" t="s">
        <v>310</v>
      </c>
    </row>
    <row r="147" spans="2:14">
      <c r="C147" s="136" t="s">
        <v>40</v>
      </c>
      <c r="D147" s="137"/>
      <c r="E147" s="71" t="s">
        <v>733</v>
      </c>
      <c r="F147" s="72">
        <v>1888.2</v>
      </c>
      <c r="G147" s="73">
        <v>0</v>
      </c>
      <c r="H147" s="74">
        <f t="shared" si="31"/>
        <v>1888.2</v>
      </c>
      <c r="I147" s="72">
        <v>1888.2</v>
      </c>
      <c r="J147" s="72">
        <v>1888.2</v>
      </c>
      <c r="K147" s="72">
        <v>1888.2</v>
      </c>
      <c r="L147" s="24" t="s">
        <v>310</v>
      </c>
      <c r="M147" s="24" t="s">
        <v>310</v>
      </c>
      <c r="N147" s="24" t="s">
        <v>310</v>
      </c>
    </row>
    <row r="148" spans="2:14">
      <c r="C148" s="136" t="s">
        <v>734</v>
      </c>
      <c r="D148" s="137"/>
      <c r="E148" s="71" t="s">
        <v>735</v>
      </c>
      <c r="F148" s="72">
        <v>150</v>
      </c>
      <c r="G148" s="73">
        <v>0</v>
      </c>
      <c r="H148" s="74">
        <f t="shared" si="31"/>
        <v>150</v>
      </c>
      <c r="I148" s="72">
        <v>150</v>
      </c>
      <c r="J148" s="72">
        <v>150</v>
      </c>
      <c r="K148" s="72">
        <v>150</v>
      </c>
      <c r="L148" s="24" t="s">
        <v>310</v>
      </c>
      <c r="M148" s="24" t="s">
        <v>310</v>
      </c>
      <c r="N148" s="24" t="s">
        <v>310</v>
      </c>
    </row>
    <row r="149" spans="2:14">
      <c r="C149" s="136" t="s">
        <v>736</v>
      </c>
      <c r="D149" s="137"/>
      <c r="E149" s="71" t="s">
        <v>737</v>
      </c>
      <c r="F149" s="72">
        <v>185</v>
      </c>
      <c r="G149" s="73">
        <v>0</v>
      </c>
      <c r="H149" s="74">
        <f t="shared" si="31"/>
        <v>185</v>
      </c>
      <c r="I149" s="72">
        <v>185</v>
      </c>
      <c r="J149" s="72">
        <v>185</v>
      </c>
      <c r="K149" s="72">
        <v>185</v>
      </c>
      <c r="L149" s="24" t="s">
        <v>310</v>
      </c>
      <c r="M149" s="24" t="s">
        <v>310</v>
      </c>
      <c r="N149" s="24" t="s">
        <v>310</v>
      </c>
    </row>
    <row r="150" spans="2:14">
      <c r="C150" s="136" t="s">
        <v>738</v>
      </c>
      <c r="D150" s="137"/>
      <c r="E150" s="71" t="s">
        <v>739</v>
      </c>
      <c r="F150" s="72">
        <v>250</v>
      </c>
      <c r="G150" s="73">
        <v>0</v>
      </c>
      <c r="H150" s="74">
        <f t="shared" si="31"/>
        <v>250</v>
      </c>
      <c r="I150" s="72">
        <v>250</v>
      </c>
      <c r="J150" s="72">
        <v>250</v>
      </c>
      <c r="K150" s="72">
        <v>250</v>
      </c>
      <c r="L150" s="24" t="s">
        <v>310</v>
      </c>
      <c r="M150" s="24" t="s">
        <v>310</v>
      </c>
      <c r="N150" s="24" t="s">
        <v>310</v>
      </c>
    </row>
    <row r="151" spans="2:14">
      <c r="C151" s="136" t="s">
        <v>24</v>
      </c>
      <c r="D151" s="137"/>
      <c r="E151" s="71" t="s">
        <v>742</v>
      </c>
      <c r="F151" s="72">
        <v>175</v>
      </c>
      <c r="G151" s="73">
        <v>0</v>
      </c>
      <c r="H151" s="74">
        <f t="shared" si="31"/>
        <v>175</v>
      </c>
      <c r="I151" s="72">
        <v>175</v>
      </c>
      <c r="J151" s="72">
        <v>175</v>
      </c>
      <c r="K151" s="72">
        <v>175</v>
      </c>
      <c r="L151" s="24" t="s">
        <v>310</v>
      </c>
      <c r="M151" s="24" t="s">
        <v>310</v>
      </c>
      <c r="N151" s="24" t="s">
        <v>310</v>
      </c>
    </row>
    <row r="152" spans="2:14">
      <c r="C152" s="136" t="s">
        <v>25</v>
      </c>
      <c r="D152" s="137"/>
      <c r="E152" s="71" t="s">
        <v>88</v>
      </c>
      <c r="F152" s="72">
        <v>0</v>
      </c>
      <c r="G152" s="73">
        <v>0</v>
      </c>
      <c r="H152" s="74">
        <f t="shared" si="31"/>
        <v>0</v>
      </c>
      <c r="I152" s="72">
        <v>0</v>
      </c>
      <c r="J152" s="72">
        <v>0</v>
      </c>
      <c r="K152" s="72">
        <v>0</v>
      </c>
      <c r="L152" s="24" t="s">
        <v>310</v>
      </c>
      <c r="M152" s="24" t="s">
        <v>310</v>
      </c>
      <c r="N152" s="24" t="s">
        <v>310</v>
      </c>
    </row>
    <row r="153" spans="2:14">
      <c r="C153" s="136" t="s">
        <v>35</v>
      </c>
      <c r="D153" s="137"/>
      <c r="E153" s="71" t="s">
        <v>310</v>
      </c>
      <c r="F153" s="24">
        <v>0</v>
      </c>
      <c r="G153" s="73">
        <v>0</v>
      </c>
      <c r="H153" s="74">
        <f t="shared" si="31"/>
        <v>0</v>
      </c>
      <c r="I153" s="72">
        <v>0</v>
      </c>
      <c r="J153" s="72">
        <v>0</v>
      </c>
      <c r="K153" s="72">
        <v>0</v>
      </c>
      <c r="L153" s="24" t="s">
        <v>310</v>
      </c>
      <c r="M153" s="24" t="s">
        <v>310</v>
      </c>
      <c r="N153" s="24" t="s">
        <v>310</v>
      </c>
    </row>
    <row r="154" spans="2:14">
      <c r="C154" s="136" t="s">
        <v>33</v>
      </c>
      <c r="D154" s="137"/>
      <c r="E154" s="71" t="s">
        <v>731</v>
      </c>
      <c r="F154" s="24" t="s">
        <v>731</v>
      </c>
      <c r="G154" s="73">
        <v>0</v>
      </c>
      <c r="H154" s="24" t="s">
        <v>731</v>
      </c>
      <c r="I154" s="24" t="s">
        <v>731</v>
      </c>
      <c r="J154" s="24" t="s">
        <v>731</v>
      </c>
      <c r="K154" s="24" t="s">
        <v>731</v>
      </c>
      <c r="L154" s="24" t="s">
        <v>310</v>
      </c>
      <c r="M154" s="24" t="s">
        <v>310</v>
      </c>
      <c r="N154" s="24" t="s">
        <v>310</v>
      </c>
    </row>
    <row r="156" spans="2:14">
      <c r="C156" s="4" t="s">
        <v>2</v>
      </c>
      <c r="D156" s="5" t="s">
        <v>704</v>
      </c>
      <c r="E156" s="60"/>
    </row>
    <row r="157" spans="2:14" ht="15.75">
      <c r="C157" s="4" t="s">
        <v>5</v>
      </c>
      <c r="D157" s="16" t="s">
        <v>749</v>
      </c>
      <c r="E157" s="60"/>
    </row>
    <row r="158" spans="2:14" ht="15" customHeight="1">
      <c r="C158" s="4" t="s">
        <v>37</v>
      </c>
      <c r="D158" s="5" t="s">
        <v>706</v>
      </c>
      <c r="E158" s="60"/>
    </row>
    <row r="159" spans="2:14">
      <c r="C159" s="4" t="s">
        <v>38</v>
      </c>
      <c r="D159" s="5" t="s">
        <v>707</v>
      </c>
    </row>
    <row r="160" spans="2:14" s="10" customFormat="1">
      <c r="B160" s="9"/>
      <c r="E160" s="61"/>
      <c r="F160" s="147" t="s">
        <v>3</v>
      </c>
      <c r="G160" s="148"/>
      <c r="H160" s="149"/>
      <c r="I160" s="146" t="s">
        <v>4</v>
      </c>
      <c r="J160" s="146"/>
      <c r="K160" s="146"/>
      <c r="L160" s="146" t="s">
        <v>27</v>
      </c>
      <c r="M160" s="146"/>
      <c r="N160" s="146"/>
    </row>
    <row r="161" spans="2:14" s="10" customFormat="1">
      <c r="B161" s="9"/>
      <c r="E161" s="61"/>
      <c r="F161" s="147" t="s">
        <v>6</v>
      </c>
      <c r="G161" s="148"/>
      <c r="H161" s="149"/>
      <c r="I161" s="150" t="s">
        <v>26</v>
      </c>
      <c r="J161" s="150"/>
      <c r="K161" s="150"/>
      <c r="L161" s="150" t="s">
        <v>26</v>
      </c>
      <c r="M161" s="150"/>
      <c r="N161" s="150"/>
    </row>
    <row r="162" spans="2:14" s="13" customFormat="1">
      <c r="B162" s="11"/>
      <c r="C162" s="151" t="s">
        <v>14</v>
      </c>
      <c r="D162" s="152"/>
      <c r="E162" s="62" t="s">
        <v>17</v>
      </c>
      <c r="F162" s="28" t="s">
        <v>8</v>
      </c>
      <c r="G162" s="28" t="s">
        <v>18</v>
      </c>
      <c r="H162" s="28" t="s">
        <v>19</v>
      </c>
      <c r="I162" s="28" t="s">
        <v>9</v>
      </c>
      <c r="J162" s="28" t="s">
        <v>10</v>
      </c>
      <c r="K162" s="28" t="s">
        <v>11</v>
      </c>
      <c r="L162" s="28" t="s">
        <v>9</v>
      </c>
      <c r="M162" s="28" t="s">
        <v>10</v>
      </c>
      <c r="N162" s="28" t="s">
        <v>11</v>
      </c>
    </row>
    <row r="163" spans="2:14" s="13" customFormat="1">
      <c r="B163" s="11"/>
      <c r="C163" s="43"/>
      <c r="D163" s="44"/>
      <c r="E163" s="62"/>
      <c r="F163" s="28"/>
      <c r="G163" s="28"/>
      <c r="H163" s="28"/>
      <c r="I163" s="63">
        <v>2.9172953945737067E-2</v>
      </c>
      <c r="J163" s="63">
        <v>2.2747435976189303E-2</v>
      </c>
      <c r="K163" s="63">
        <v>1.8904256546730558E-2</v>
      </c>
      <c r="L163" s="28"/>
      <c r="M163" s="28"/>
      <c r="N163" s="28"/>
    </row>
    <row r="164" spans="2:14" ht="33" customHeight="1">
      <c r="C164" s="157" t="s">
        <v>15</v>
      </c>
      <c r="D164" s="158"/>
      <c r="E164" s="64" t="s">
        <v>750</v>
      </c>
      <c r="F164" s="18">
        <v>6345</v>
      </c>
      <c r="G164" s="65">
        <v>2.5000000000000001E-2</v>
      </c>
      <c r="H164" s="18">
        <f>(F164*(100%-G164))</f>
        <v>6186.375</v>
      </c>
      <c r="I164" s="18">
        <f>$H$164*I163</f>
        <v>180.47483296605915</v>
      </c>
      <c r="J164" s="18">
        <f>$H$164*J163</f>
        <v>140.72416923719811</v>
      </c>
      <c r="K164" s="18">
        <f>$H$164*K163</f>
        <v>116.94882009428025</v>
      </c>
      <c r="L164" s="18" t="s">
        <v>310</v>
      </c>
      <c r="M164" s="18" t="s">
        <v>310</v>
      </c>
      <c r="N164" s="18" t="s">
        <v>310</v>
      </c>
    </row>
    <row r="165" spans="2:14">
      <c r="B165" s="15"/>
      <c r="C165" s="156" t="s">
        <v>20</v>
      </c>
      <c r="D165" s="156"/>
      <c r="E165" s="156"/>
      <c r="F165" s="156"/>
      <c r="G165" s="156"/>
      <c r="H165" s="156"/>
      <c r="I165" s="156"/>
      <c r="J165" s="156"/>
      <c r="K165" s="156"/>
    </row>
    <row r="166" spans="2:14" ht="45">
      <c r="C166" s="138" t="s">
        <v>712</v>
      </c>
      <c r="D166" s="139" t="s">
        <v>712</v>
      </c>
      <c r="E166" s="64" t="s">
        <v>713</v>
      </c>
      <c r="F166" s="18">
        <v>75</v>
      </c>
      <c r="G166" s="66">
        <v>0</v>
      </c>
      <c r="H166" s="18">
        <f t="shared" ref="H166:H170" si="32">(F166*(100%-G166))</f>
        <v>75</v>
      </c>
      <c r="I166" s="18">
        <f>$H$166*I163</f>
        <v>2.1879715459302802</v>
      </c>
      <c r="J166" s="18">
        <f t="shared" ref="J166:K166" si="33">$H$166*J163</f>
        <v>1.7060576982141977</v>
      </c>
      <c r="K166" s="18">
        <f t="shared" si="33"/>
        <v>1.4178192410047918</v>
      </c>
      <c r="L166" s="18" t="s">
        <v>310</v>
      </c>
      <c r="M166" s="18" t="s">
        <v>310</v>
      </c>
      <c r="N166" s="18" t="s">
        <v>310</v>
      </c>
    </row>
    <row r="167" spans="2:14" ht="30">
      <c r="C167" s="138" t="s">
        <v>714</v>
      </c>
      <c r="D167" s="139" t="s">
        <v>714</v>
      </c>
      <c r="E167" s="64" t="s">
        <v>715</v>
      </c>
      <c r="F167" s="18">
        <v>144</v>
      </c>
      <c r="G167" s="66">
        <v>0</v>
      </c>
      <c r="H167" s="18">
        <f t="shared" si="32"/>
        <v>144</v>
      </c>
      <c r="I167" s="18">
        <f>$H$167*I164</f>
        <v>25988.375947112519</v>
      </c>
      <c r="J167" s="18">
        <f t="shared" ref="J167:K167" si="34">$H$167*J164</f>
        <v>20264.280370156528</v>
      </c>
      <c r="K167" s="18">
        <f t="shared" si="34"/>
        <v>16840.630093576357</v>
      </c>
      <c r="L167" s="18" t="s">
        <v>310</v>
      </c>
      <c r="M167" s="18" t="s">
        <v>310</v>
      </c>
      <c r="N167" s="18" t="s">
        <v>310</v>
      </c>
    </row>
    <row r="168" spans="2:14" ht="45">
      <c r="C168" s="138" t="s">
        <v>716</v>
      </c>
      <c r="D168" s="139" t="s">
        <v>716</v>
      </c>
      <c r="E168" s="64" t="s">
        <v>717</v>
      </c>
      <c r="F168" s="18">
        <v>1260</v>
      </c>
      <c r="G168" s="66">
        <v>0</v>
      </c>
      <c r="H168" s="18">
        <f t="shared" si="32"/>
        <v>1260</v>
      </c>
      <c r="I168" s="18">
        <f>$H$168*I163</f>
        <v>36.757921971628704</v>
      </c>
      <c r="J168" s="18">
        <f t="shared" ref="J168:K168" si="35">$H$168*J163</f>
        <v>28.661769329998521</v>
      </c>
      <c r="K168" s="18">
        <f t="shared" si="35"/>
        <v>23.819363248880503</v>
      </c>
      <c r="L168" s="18" t="s">
        <v>310</v>
      </c>
      <c r="M168" s="18" t="s">
        <v>310</v>
      </c>
      <c r="N168" s="18" t="s">
        <v>310</v>
      </c>
    </row>
    <row r="169" spans="2:14" ht="30">
      <c r="C169" s="138" t="s">
        <v>718</v>
      </c>
      <c r="D169" s="139" t="s">
        <v>718</v>
      </c>
      <c r="E169" s="64" t="s">
        <v>719</v>
      </c>
      <c r="F169" s="18">
        <v>167</v>
      </c>
      <c r="G169" s="66">
        <v>0</v>
      </c>
      <c r="H169" s="18">
        <f t="shared" si="32"/>
        <v>167</v>
      </c>
      <c r="I169" s="18">
        <f>$H$169*I163</f>
        <v>4.8718833089380897</v>
      </c>
      <c r="J169" s="18">
        <f t="shared" ref="J169:K169" si="36">$H$169*J163</f>
        <v>3.7988218080236136</v>
      </c>
      <c r="K169" s="18">
        <f t="shared" si="36"/>
        <v>3.1570108433040032</v>
      </c>
      <c r="L169" s="18" t="s">
        <v>310</v>
      </c>
      <c r="M169" s="18" t="s">
        <v>310</v>
      </c>
      <c r="N169" s="18" t="s">
        <v>310</v>
      </c>
    </row>
    <row r="170" spans="2:14" ht="45">
      <c r="C170" s="138" t="s">
        <v>745</v>
      </c>
      <c r="D170" s="139" t="s">
        <v>745</v>
      </c>
      <c r="E170" s="64" t="s">
        <v>746</v>
      </c>
      <c r="F170" s="18">
        <v>5435</v>
      </c>
      <c r="G170" s="66">
        <v>0</v>
      </c>
      <c r="H170" s="18">
        <f t="shared" si="32"/>
        <v>5435</v>
      </c>
      <c r="I170" s="18">
        <f>$H$170*I163</f>
        <v>158.55500469508095</v>
      </c>
      <c r="J170" s="18">
        <f t="shared" ref="J170:K170" si="37">$H$170*J163</f>
        <v>123.63231453058886</v>
      </c>
      <c r="K170" s="18">
        <f t="shared" si="37"/>
        <v>102.74463433148058</v>
      </c>
      <c r="L170" s="18" t="s">
        <v>310</v>
      </c>
      <c r="M170" s="18" t="s">
        <v>310</v>
      </c>
      <c r="N170" s="18" t="s">
        <v>310</v>
      </c>
    </row>
    <row r="171" spans="2:14">
      <c r="C171" s="140" t="s">
        <v>23</v>
      </c>
      <c r="D171" s="140"/>
      <c r="E171" s="140"/>
      <c r="F171" s="140"/>
      <c r="G171" s="140"/>
      <c r="H171" s="140"/>
      <c r="I171" s="140"/>
      <c r="J171" s="140"/>
      <c r="K171" s="140"/>
    </row>
    <row r="172" spans="2:14">
      <c r="C172" s="138" t="s">
        <v>310</v>
      </c>
      <c r="D172" s="139"/>
      <c r="E172" s="64" t="s">
        <v>310</v>
      </c>
      <c r="F172" s="64" t="s">
        <v>310</v>
      </c>
      <c r="G172" s="64" t="s">
        <v>310</v>
      </c>
      <c r="H172" s="64" t="s">
        <v>310</v>
      </c>
      <c r="I172" s="64" t="s">
        <v>310</v>
      </c>
      <c r="J172" s="64" t="s">
        <v>310</v>
      </c>
      <c r="K172" s="64" t="s">
        <v>310</v>
      </c>
      <c r="L172" s="64" t="s">
        <v>310</v>
      </c>
      <c r="M172" s="64" t="s">
        <v>310</v>
      </c>
      <c r="N172" s="64" t="s">
        <v>310</v>
      </c>
    </row>
    <row r="173" spans="2:14" ht="15" customHeight="1">
      <c r="C173" s="140" t="s">
        <v>22</v>
      </c>
      <c r="D173" s="140"/>
      <c r="E173" s="140"/>
      <c r="F173" s="140"/>
      <c r="G173" s="140"/>
      <c r="H173" s="140"/>
      <c r="I173" s="140"/>
      <c r="J173" s="140"/>
      <c r="K173" s="140"/>
    </row>
    <row r="174" spans="2:14" ht="15" customHeight="1">
      <c r="C174" s="138" t="s">
        <v>310</v>
      </c>
      <c r="D174" s="139"/>
      <c r="E174" s="64" t="s">
        <v>310</v>
      </c>
      <c r="F174" s="64" t="s">
        <v>310</v>
      </c>
      <c r="G174" s="64" t="s">
        <v>310</v>
      </c>
      <c r="H174" s="64" t="s">
        <v>310</v>
      </c>
      <c r="I174" s="64" t="s">
        <v>310</v>
      </c>
      <c r="J174" s="64" t="s">
        <v>310</v>
      </c>
      <c r="K174" s="64" t="s">
        <v>310</v>
      </c>
      <c r="L174" s="64" t="s">
        <v>310</v>
      </c>
      <c r="M174" s="64" t="s">
        <v>310</v>
      </c>
      <c r="N174" s="64" t="s">
        <v>310</v>
      </c>
    </row>
    <row r="175" spans="2:14" ht="15" customHeight="1">
      <c r="C175" s="140" t="s">
        <v>34</v>
      </c>
      <c r="D175" s="140"/>
      <c r="E175" s="140"/>
      <c r="F175" s="140"/>
      <c r="G175" s="140"/>
      <c r="H175" s="140"/>
      <c r="I175" s="140"/>
      <c r="J175" s="140"/>
      <c r="K175" s="137"/>
    </row>
    <row r="176" spans="2:14" ht="15" customHeight="1">
      <c r="C176" s="138" t="s">
        <v>720</v>
      </c>
      <c r="D176" s="139"/>
      <c r="E176" s="67" t="s">
        <v>720</v>
      </c>
      <c r="F176" s="18">
        <v>0</v>
      </c>
      <c r="G176" s="66">
        <v>0</v>
      </c>
      <c r="H176" s="18">
        <f t="shared" ref="H176:K181" si="38">(F176*(100%-G176))</f>
        <v>0</v>
      </c>
      <c r="I176" s="18">
        <f t="shared" si="38"/>
        <v>0</v>
      </c>
      <c r="J176" s="18">
        <f t="shared" si="38"/>
        <v>0</v>
      </c>
      <c r="K176" s="18">
        <f t="shared" si="38"/>
        <v>0</v>
      </c>
      <c r="L176" s="64" t="s">
        <v>310</v>
      </c>
      <c r="M176" s="64" t="s">
        <v>310</v>
      </c>
      <c r="N176" s="64" t="s">
        <v>310</v>
      </c>
    </row>
    <row r="177" spans="3:14" ht="15" customHeight="1">
      <c r="C177" s="138" t="s">
        <v>721</v>
      </c>
      <c r="D177" s="139" t="s">
        <v>721</v>
      </c>
      <c r="E177" s="64" t="s">
        <v>722</v>
      </c>
      <c r="F177" s="18">
        <v>309</v>
      </c>
      <c r="G177" s="65">
        <v>2.5000000000000001E-2</v>
      </c>
      <c r="H177" s="18">
        <f t="shared" si="38"/>
        <v>301.27499999999998</v>
      </c>
      <c r="I177" s="18">
        <v>301.27999999999997</v>
      </c>
      <c r="J177" s="18">
        <v>301.27999999999997</v>
      </c>
      <c r="K177" s="18">
        <v>301.27999999999997</v>
      </c>
      <c r="L177" s="64" t="s">
        <v>310</v>
      </c>
      <c r="M177" s="64" t="s">
        <v>310</v>
      </c>
      <c r="N177" s="64" t="s">
        <v>310</v>
      </c>
    </row>
    <row r="178" spans="3:14" ht="15" customHeight="1">
      <c r="C178" s="138" t="s">
        <v>723</v>
      </c>
      <c r="D178" s="139" t="s">
        <v>723</v>
      </c>
      <c r="E178" s="64" t="s">
        <v>724</v>
      </c>
      <c r="F178" s="18">
        <v>309</v>
      </c>
      <c r="G178" s="65">
        <v>2.5000000000000001E-2</v>
      </c>
      <c r="H178" s="18">
        <f t="shared" si="38"/>
        <v>301.27499999999998</v>
      </c>
      <c r="I178" s="18">
        <v>301.27999999999997</v>
      </c>
      <c r="J178" s="18">
        <v>301.27999999999997</v>
      </c>
      <c r="K178" s="18">
        <v>301.27999999999997</v>
      </c>
      <c r="L178" s="64" t="s">
        <v>310</v>
      </c>
      <c r="M178" s="64" t="s">
        <v>310</v>
      </c>
      <c r="N178" s="64" t="s">
        <v>310</v>
      </c>
    </row>
    <row r="179" spans="3:14" ht="15" customHeight="1">
      <c r="C179" s="138" t="s">
        <v>725</v>
      </c>
      <c r="D179" s="139" t="s">
        <v>725</v>
      </c>
      <c r="E179" s="64" t="s">
        <v>726</v>
      </c>
      <c r="F179" s="18">
        <v>309</v>
      </c>
      <c r="G179" s="65">
        <v>2.5000000000000001E-2</v>
      </c>
      <c r="H179" s="18">
        <f t="shared" si="38"/>
        <v>301.27499999999998</v>
      </c>
      <c r="I179" s="18">
        <v>301.27999999999997</v>
      </c>
      <c r="J179" s="18">
        <v>301.27999999999997</v>
      </c>
      <c r="K179" s="18">
        <v>301.27999999999997</v>
      </c>
      <c r="L179" s="64" t="s">
        <v>310</v>
      </c>
      <c r="M179" s="64" t="s">
        <v>310</v>
      </c>
      <c r="N179" s="64" t="s">
        <v>310</v>
      </c>
    </row>
    <row r="180" spans="3:14" ht="15" customHeight="1">
      <c r="C180" s="138" t="s">
        <v>727</v>
      </c>
      <c r="D180" s="139" t="s">
        <v>727</v>
      </c>
      <c r="E180" s="64" t="s">
        <v>728</v>
      </c>
      <c r="F180" s="18">
        <v>309</v>
      </c>
      <c r="G180" s="65">
        <v>2.5000000000000001E-2</v>
      </c>
      <c r="H180" s="18">
        <f t="shared" si="38"/>
        <v>301.27499999999998</v>
      </c>
      <c r="I180" s="18">
        <v>301.27999999999997</v>
      </c>
      <c r="J180" s="18">
        <v>301.27999999999997</v>
      </c>
      <c r="K180" s="18">
        <v>301.27999999999997</v>
      </c>
      <c r="L180" s="64" t="s">
        <v>310</v>
      </c>
      <c r="M180" s="64" t="s">
        <v>310</v>
      </c>
      <c r="N180" s="64" t="s">
        <v>310</v>
      </c>
    </row>
    <row r="181" spans="3:14" ht="15" customHeight="1">
      <c r="C181" s="138" t="s">
        <v>729</v>
      </c>
      <c r="D181" s="139" t="s">
        <v>729</v>
      </c>
      <c r="E181" s="64" t="s">
        <v>730</v>
      </c>
      <c r="F181" s="18">
        <v>309</v>
      </c>
      <c r="G181" s="65">
        <v>2.5000000000000001E-2</v>
      </c>
      <c r="H181" s="18">
        <f t="shared" si="38"/>
        <v>301.27499999999998</v>
      </c>
      <c r="I181" s="18">
        <v>301.27999999999997</v>
      </c>
      <c r="J181" s="18">
        <v>301.27999999999997</v>
      </c>
      <c r="K181" s="18">
        <v>301.27999999999997</v>
      </c>
      <c r="L181" s="64" t="s">
        <v>310</v>
      </c>
      <c r="M181" s="64" t="s">
        <v>310</v>
      </c>
      <c r="N181" s="64" t="s">
        <v>310</v>
      </c>
    </row>
    <row r="182" spans="3:14">
      <c r="C182" s="3" t="s">
        <v>16</v>
      </c>
      <c r="F182" s="19"/>
      <c r="G182" s="19"/>
      <c r="H182" s="19"/>
      <c r="I182" s="19"/>
      <c r="J182" s="19"/>
      <c r="K182" s="19"/>
    </row>
    <row r="183" spans="3:14">
      <c r="C183" s="142" t="s">
        <v>29</v>
      </c>
      <c r="D183" s="143"/>
      <c r="E183" s="69" t="s">
        <v>731</v>
      </c>
      <c r="F183" s="26" t="s">
        <v>731</v>
      </c>
      <c r="G183" s="70">
        <v>0</v>
      </c>
      <c r="H183" s="26" t="s">
        <v>731</v>
      </c>
      <c r="I183" s="26" t="s">
        <v>731</v>
      </c>
      <c r="J183" s="26" t="s">
        <v>731</v>
      </c>
      <c r="K183" s="26" t="s">
        <v>731</v>
      </c>
      <c r="L183" s="18" t="s">
        <v>310</v>
      </c>
      <c r="M183" s="18" t="s">
        <v>310</v>
      </c>
      <c r="N183" s="18" t="s">
        <v>310</v>
      </c>
    </row>
    <row r="184" spans="3:14">
      <c r="C184" s="142" t="s">
        <v>732</v>
      </c>
      <c r="D184" s="143"/>
      <c r="E184" s="69" t="s">
        <v>732</v>
      </c>
      <c r="F184" s="20">
        <v>495</v>
      </c>
      <c r="G184" s="70">
        <v>0</v>
      </c>
      <c r="H184" s="18">
        <f t="shared" ref="H184:H191" si="39">(F184*(100%-G184))</f>
        <v>495</v>
      </c>
      <c r="I184" s="20">
        <v>495</v>
      </c>
      <c r="J184" s="20">
        <v>495</v>
      </c>
      <c r="K184" s="20">
        <v>495</v>
      </c>
      <c r="L184" s="18" t="s">
        <v>310</v>
      </c>
      <c r="M184" s="18" t="s">
        <v>310</v>
      </c>
      <c r="N184" s="18" t="s">
        <v>310</v>
      </c>
    </row>
    <row r="185" spans="3:14">
      <c r="C185" s="136" t="s">
        <v>40</v>
      </c>
      <c r="D185" s="137"/>
      <c r="E185" s="71" t="s">
        <v>733</v>
      </c>
      <c r="F185" s="72">
        <v>1348.2</v>
      </c>
      <c r="G185" s="73">
        <v>0</v>
      </c>
      <c r="H185" s="74">
        <f t="shared" si="39"/>
        <v>1348.2</v>
      </c>
      <c r="I185" s="72">
        <v>1348.2</v>
      </c>
      <c r="J185" s="72">
        <v>1348.2</v>
      </c>
      <c r="K185" s="72">
        <v>1348.2</v>
      </c>
      <c r="L185" s="24" t="s">
        <v>310</v>
      </c>
      <c r="M185" s="24" t="s">
        <v>310</v>
      </c>
      <c r="N185" s="24" t="s">
        <v>310</v>
      </c>
    </row>
    <row r="186" spans="3:14">
      <c r="C186" s="136" t="s">
        <v>734</v>
      </c>
      <c r="D186" s="137"/>
      <c r="E186" s="71" t="s">
        <v>735</v>
      </c>
      <c r="F186" s="72">
        <v>150</v>
      </c>
      <c r="G186" s="73">
        <v>0</v>
      </c>
      <c r="H186" s="74">
        <f t="shared" si="39"/>
        <v>150</v>
      </c>
      <c r="I186" s="72">
        <v>150</v>
      </c>
      <c r="J186" s="72">
        <v>150</v>
      </c>
      <c r="K186" s="72">
        <v>150</v>
      </c>
      <c r="L186" s="24" t="s">
        <v>310</v>
      </c>
      <c r="M186" s="24" t="s">
        <v>310</v>
      </c>
      <c r="N186" s="24" t="s">
        <v>310</v>
      </c>
    </row>
    <row r="187" spans="3:14">
      <c r="C187" s="136" t="s">
        <v>736</v>
      </c>
      <c r="D187" s="137"/>
      <c r="E187" s="71" t="s">
        <v>737</v>
      </c>
      <c r="F187" s="72">
        <v>185</v>
      </c>
      <c r="G187" s="73">
        <v>0</v>
      </c>
      <c r="H187" s="74">
        <f t="shared" si="39"/>
        <v>185</v>
      </c>
      <c r="I187" s="72">
        <v>185</v>
      </c>
      <c r="J187" s="72">
        <v>185</v>
      </c>
      <c r="K187" s="72">
        <v>185</v>
      </c>
      <c r="L187" s="24" t="s">
        <v>310</v>
      </c>
      <c r="M187" s="24" t="s">
        <v>310</v>
      </c>
      <c r="N187" s="24" t="s">
        <v>310</v>
      </c>
    </row>
    <row r="188" spans="3:14">
      <c r="C188" s="136" t="s">
        <v>738</v>
      </c>
      <c r="D188" s="137"/>
      <c r="E188" s="71" t="s">
        <v>739</v>
      </c>
      <c r="F188" s="72">
        <v>250</v>
      </c>
      <c r="G188" s="73">
        <v>0</v>
      </c>
      <c r="H188" s="74">
        <f t="shared" si="39"/>
        <v>250</v>
      </c>
      <c r="I188" s="72">
        <v>250</v>
      </c>
      <c r="J188" s="72">
        <v>250</v>
      </c>
      <c r="K188" s="72">
        <v>250</v>
      </c>
      <c r="L188" s="24" t="s">
        <v>310</v>
      </c>
      <c r="M188" s="24" t="s">
        <v>310</v>
      </c>
      <c r="N188" s="24" t="s">
        <v>310</v>
      </c>
    </row>
    <row r="189" spans="3:14">
      <c r="C189" s="136" t="s">
        <v>24</v>
      </c>
      <c r="D189" s="137"/>
      <c r="E189" s="71" t="s">
        <v>742</v>
      </c>
      <c r="F189" s="72">
        <v>175</v>
      </c>
      <c r="G189" s="73">
        <v>0</v>
      </c>
      <c r="H189" s="74">
        <f t="shared" si="39"/>
        <v>175</v>
      </c>
      <c r="I189" s="72">
        <v>175</v>
      </c>
      <c r="J189" s="72">
        <v>175</v>
      </c>
      <c r="K189" s="72">
        <v>175</v>
      </c>
      <c r="L189" s="24" t="s">
        <v>310</v>
      </c>
      <c r="M189" s="24" t="s">
        <v>310</v>
      </c>
      <c r="N189" s="24" t="s">
        <v>310</v>
      </c>
    </row>
    <row r="190" spans="3:14">
      <c r="C190" s="136" t="s">
        <v>25</v>
      </c>
      <c r="D190" s="137"/>
      <c r="E190" s="71" t="s">
        <v>88</v>
      </c>
      <c r="F190" s="72">
        <v>0</v>
      </c>
      <c r="G190" s="73">
        <v>0</v>
      </c>
      <c r="H190" s="74">
        <f t="shared" si="39"/>
        <v>0</v>
      </c>
      <c r="I190" s="72">
        <v>0</v>
      </c>
      <c r="J190" s="72">
        <v>0</v>
      </c>
      <c r="K190" s="72">
        <v>0</v>
      </c>
      <c r="L190" s="24" t="s">
        <v>310</v>
      </c>
      <c r="M190" s="24" t="s">
        <v>310</v>
      </c>
      <c r="N190" s="24" t="s">
        <v>310</v>
      </c>
    </row>
    <row r="191" spans="3:14">
      <c r="C191" s="136" t="s">
        <v>35</v>
      </c>
      <c r="D191" s="137"/>
      <c r="E191" s="71" t="s">
        <v>310</v>
      </c>
      <c r="F191" s="72">
        <v>0</v>
      </c>
      <c r="G191" s="73">
        <v>0</v>
      </c>
      <c r="H191" s="74">
        <f t="shared" si="39"/>
        <v>0</v>
      </c>
      <c r="I191" s="72">
        <v>0</v>
      </c>
      <c r="J191" s="72">
        <v>0</v>
      </c>
      <c r="K191" s="72">
        <v>0</v>
      </c>
      <c r="L191" s="24" t="s">
        <v>310</v>
      </c>
      <c r="M191" s="24" t="s">
        <v>310</v>
      </c>
      <c r="N191" s="24" t="s">
        <v>310</v>
      </c>
    </row>
    <row r="192" spans="3:14">
      <c r="C192" s="136" t="s">
        <v>33</v>
      </c>
      <c r="D192" s="137"/>
      <c r="E192" s="71" t="s">
        <v>731</v>
      </c>
      <c r="F192" s="24" t="s">
        <v>731</v>
      </c>
      <c r="G192" s="73">
        <v>0</v>
      </c>
      <c r="H192" s="24" t="s">
        <v>731</v>
      </c>
      <c r="I192" s="24" t="s">
        <v>731</v>
      </c>
      <c r="J192" s="24" t="s">
        <v>731</v>
      </c>
      <c r="K192" s="24" t="s">
        <v>731</v>
      </c>
      <c r="L192" s="24" t="s">
        <v>310</v>
      </c>
      <c r="M192" s="24" t="s">
        <v>310</v>
      </c>
      <c r="N192" s="24" t="s">
        <v>310</v>
      </c>
    </row>
    <row r="194" spans="2:14">
      <c r="C194" s="4" t="s">
        <v>2</v>
      </c>
      <c r="D194" s="5" t="s">
        <v>751</v>
      </c>
      <c r="E194" s="60"/>
    </row>
    <row r="195" spans="2:14" ht="15.75">
      <c r="C195" s="4" t="s">
        <v>5</v>
      </c>
      <c r="D195" s="16" t="s">
        <v>752</v>
      </c>
      <c r="E195" s="60"/>
    </row>
    <row r="196" spans="2:14" ht="15" customHeight="1">
      <c r="C196" s="4" t="s">
        <v>37</v>
      </c>
      <c r="D196" s="5" t="s">
        <v>753</v>
      </c>
      <c r="E196" s="60"/>
    </row>
    <row r="197" spans="2:14">
      <c r="C197" s="4" t="s">
        <v>38</v>
      </c>
      <c r="D197" s="5" t="s">
        <v>707</v>
      </c>
    </row>
    <row r="198" spans="2:14" s="10" customFormat="1">
      <c r="B198" s="9"/>
      <c r="E198" s="61"/>
      <c r="F198" s="147" t="s">
        <v>3</v>
      </c>
      <c r="G198" s="148"/>
      <c r="H198" s="149"/>
      <c r="I198" s="146" t="s">
        <v>4</v>
      </c>
      <c r="J198" s="146"/>
      <c r="K198" s="146"/>
      <c r="L198" s="146" t="s">
        <v>27</v>
      </c>
      <c r="M198" s="146"/>
      <c r="N198" s="146"/>
    </row>
    <row r="199" spans="2:14" s="10" customFormat="1">
      <c r="B199" s="9"/>
      <c r="E199" s="61"/>
      <c r="F199" s="147" t="s">
        <v>6</v>
      </c>
      <c r="G199" s="148"/>
      <c r="H199" s="149"/>
      <c r="I199" s="150" t="s">
        <v>26</v>
      </c>
      <c r="J199" s="150"/>
      <c r="K199" s="150"/>
      <c r="L199" s="150" t="s">
        <v>26</v>
      </c>
      <c r="M199" s="150"/>
      <c r="N199" s="150"/>
    </row>
    <row r="200" spans="2:14" s="13" customFormat="1">
      <c r="B200" s="11"/>
      <c r="C200" s="151" t="s">
        <v>14</v>
      </c>
      <c r="D200" s="152"/>
      <c r="E200" s="62" t="s">
        <v>17</v>
      </c>
      <c r="F200" s="28" t="s">
        <v>8</v>
      </c>
      <c r="G200" s="28" t="s">
        <v>18</v>
      </c>
      <c r="H200" s="28" t="s">
        <v>19</v>
      </c>
      <c r="I200" s="28" t="s">
        <v>9</v>
      </c>
      <c r="J200" s="28" t="s">
        <v>10</v>
      </c>
      <c r="K200" s="28" t="s">
        <v>11</v>
      </c>
      <c r="L200" s="28" t="s">
        <v>9</v>
      </c>
      <c r="M200" s="28" t="s">
        <v>10</v>
      </c>
      <c r="N200" s="28" t="s">
        <v>11</v>
      </c>
    </row>
    <row r="201" spans="2:14" s="13" customFormat="1">
      <c r="B201" s="11"/>
      <c r="C201" s="43"/>
      <c r="D201" s="44"/>
      <c r="E201" s="62"/>
      <c r="F201" s="28"/>
      <c r="G201" s="28"/>
      <c r="H201" s="28"/>
      <c r="I201" s="63">
        <v>2.9172953945737067E-2</v>
      </c>
      <c r="J201" s="63">
        <v>2.2747435976189303E-2</v>
      </c>
      <c r="K201" s="63">
        <v>1.8904256546730558E-2</v>
      </c>
      <c r="L201" s="28"/>
      <c r="M201" s="28"/>
      <c r="N201" s="28"/>
    </row>
    <row r="202" spans="2:14" ht="33" customHeight="1">
      <c r="C202" s="157" t="s">
        <v>15</v>
      </c>
      <c r="D202" s="158"/>
      <c r="E202" s="64" t="s">
        <v>754</v>
      </c>
      <c r="F202" s="18">
        <v>38882</v>
      </c>
      <c r="G202" s="65">
        <v>2.5000000000000001E-2</v>
      </c>
      <c r="H202" s="18">
        <f>(F202*(100%-G202))</f>
        <v>37909.949999999997</v>
      </c>
      <c r="I202" s="18">
        <f>$H$202*I201</f>
        <v>1105.9452254351947</v>
      </c>
      <c r="J202" s="18">
        <f t="shared" ref="J202:K202" si="40">$H$202*J201</f>
        <v>862.35416048553759</v>
      </c>
      <c r="K202" s="18">
        <f t="shared" si="40"/>
        <v>716.65942047372801</v>
      </c>
      <c r="L202" s="18" t="s">
        <v>310</v>
      </c>
      <c r="M202" s="18" t="s">
        <v>310</v>
      </c>
      <c r="N202" s="18" t="s">
        <v>310</v>
      </c>
    </row>
    <row r="203" spans="2:14">
      <c r="B203" s="15"/>
      <c r="C203" s="156" t="s">
        <v>20</v>
      </c>
      <c r="D203" s="156"/>
      <c r="E203" s="156"/>
      <c r="F203" s="156"/>
      <c r="G203" s="156"/>
      <c r="H203" s="156"/>
      <c r="I203" s="156"/>
      <c r="J203" s="156"/>
      <c r="K203" s="156"/>
    </row>
    <row r="204" spans="2:14" ht="60">
      <c r="C204" s="138" t="s">
        <v>755</v>
      </c>
      <c r="D204" s="139" t="s">
        <v>755</v>
      </c>
      <c r="E204" s="64" t="s">
        <v>756</v>
      </c>
      <c r="F204" s="18">
        <v>362</v>
      </c>
      <c r="G204" s="66">
        <v>0</v>
      </c>
      <c r="H204" s="18">
        <f t="shared" ref="H204:H222" si="41">(F204*(100%-G204))</f>
        <v>362</v>
      </c>
      <c r="I204" s="18">
        <f>$H$204*I201</f>
        <v>10.560609328356819</v>
      </c>
      <c r="J204" s="18">
        <f t="shared" ref="J204:K204" si="42">$H$204*J201</f>
        <v>8.2345718233805272</v>
      </c>
      <c r="K204" s="18">
        <f t="shared" si="42"/>
        <v>6.843340869916462</v>
      </c>
      <c r="L204" s="18" t="s">
        <v>310</v>
      </c>
      <c r="M204" s="18" t="s">
        <v>310</v>
      </c>
      <c r="N204" s="18" t="s">
        <v>310</v>
      </c>
    </row>
    <row r="205" spans="2:14">
      <c r="C205" s="138" t="s">
        <v>757</v>
      </c>
      <c r="D205" s="139" t="s">
        <v>757</v>
      </c>
      <c r="E205" s="64" t="s">
        <v>758</v>
      </c>
      <c r="F205" s="18">
        <v>2228</v>
      </c>
      <c r="G205" s="66">
        <v>0</v>
      </c>
      <c r="H205" s="18">
        <f t="shared" si="41"/>
        <v>2228</v>
      </c>
      <c r="I205" s="18">
        <f>$H$205*I201</f>
        <v>64.997341391102182</v>
      </c>
      <c r="J205" s="18">
        <f t="shared" ref="J205:K205" si="43">$H$205*J201</f>
        <v>50.681287354949767</v>
      </c>
      <c r="K205" s="18">
        <f t="shared" si="43"/>
        <v>42.118683586115679</v>
      </c>
      <c r="L205" s="18" t="s">
        <v>310</v>
      </c>
      <c r="M205" s="18" t="s">
        <v>310</v>
      </c>
      <c r="N205" s="18" t="s">
        <v>310</v>
      </c>
    </row>
    <row r="206" spans="2:14" ht="30">
      <c r="C206" s="138" t="s">
        <v>759</v>
      </c>
      <c r="D206" s="139" t="s">
        <v>759</v>
      </c>
      <c r="E206" s="64" t="s">
        <v>760</v>
      </c>
      <c r="F206" s="18">
        <v>923</v>
      </c>
      <c r="G206" s="66">
        <v>0</v>
      </c>
      <c r="H206" s="18">
        <f t="shared" si="41"/>
        <v>923</v>
      </c>
      <c r="I206" s="18">
        <f>$H$206*I201</f>
        <v>26.926636491915314</v>
      </c>
      <c r="J206" s="18">
        <f t="shared" ref="J206:K206" si="44">$H$206*J201</f>
        <v>20.995883406022728</v>
      </c>
      <c r="K206" s="18">
        <f t="shared" si="44"/>
        <v>17.448628792632306</v>
      </c>
      <c r="L206" s="18" t="s">
        <v>310</v>
      </c>
      <c r="M206" s="18" t="s">
        <v>310</v>
      </c>
      <c r="N206" s="18" t="s">
        <v>310</v>
      </c>
    </row>
    <row r="207" spans="2:14" ht="30">
      <c r="C207" s="138" t="s">
        <v>761</v>
      </c>
      <c r="D207" s="139" t="s">
        <v>761</v>
      </c>
      <c r="E207" s="64" t="s">
        <v>762</v>
      </c>
      <c r="F207" s="18">
        <v>686</v>
      </c>
      <c r="G207" s="66">
        <v>0</v>
      </c>
      <c r="H207" s="18">
        <f t="shared" si="41"/>
        <v>686</v>
      </c>
      <c r="I207" s="18">
        <f>$H$207*I201</f>
        <v>20.012646406775627</v>
      </c>
      <c r="J207" s="18">
        <f t="shared" ref="J207:K207" si="45">$H$207*J201</f>
        <v>15.604741079665862</v>
      </c>
      <c r="K207" s="18">
        <f t="shared" si="45"/>
        <v>12.968319991057163</v>
      </c>
      <c r="L207" s="18" t="s">
        <v>310</v>
      </c>
      <c r="M207" s="18" t="s">
        <v>310</v>
      </c>
      <c r="N207" s="18" t="s">
        <v>310</v>
      </c>
    </row>
    <row r="208" spans="2:14" ht="30">
      <c r="C208" s="138" t="s">
        <v>763</v>
      </c>
      <c r="D208" s="139" t="s">
        <v>763</v>
      </c>
      <c r="E208" s="64" t="s">
        <v>764</v>
      </c>
      <c r="F208" s="18">
        <v>18575</v>
      </c>
      <c r="G208" s="66">
        <v>0</v>
      </c>
      <c r="H208" s="18">
        <f t="shared" si="41"/>
        <v>18575</v>
      </c>
      <c r="I208" s="18">
        <f>$H$208*I201</f>
        <v>541.88761954206598</v>
      </c>
      <c r="J208" s="18">
        <f t="shared" ref="J208:K208" si="46">$H$208*J201</f>
        <v>422.53362325771633</v>
      </c>
      <c r="K208" s="18">
        <f t="shared" si="46"/>
        <v>351.14656535552012</v>
      </c>
      <c r="L208" s="18" t="s">
        <v>310</v>
      </c>
      <c r="M208" s="18" t="s">
        <v>310</v>
      </c>
      <c r="N208" s="18" t="s">
        <v>310</v>
      </c>
    </row>
    <row r="209" spans="3:14" ht="30">
      <c r="C209" s="138" t="s">
        <v>765</v>
      </c>
      <c r="D209" s="139" t="s">
        <v>765</v>
      </c>
      <c r="E209" s="64" t="s">
        <v>766</v>
      </c>
      <c r="F209" s="18">
        <v>1037</v>
      </c>
      <c r="G209" s="66">
        <v>0</v>
      </c>
      <c r="H209" s="18">
        <f t="shared" si="41"/>
        <v>1037</v>
      </c>
      <c r="I209" s="18">
        <f>$H$209*I201</f>
        <v>30.252353241729338</v>
      </c>
      <c r="J209" s="18">
        <f t="shared" ref="J209:K209" si="47">$H$209*J201</f>
        <v>23.589091107308306</v>
      </c>
      <c r="K209" s="18">
        <f t="shared" si="47"/>
        <v>19.603714038959588</v>
      </c>
      <c r="L209" s="18" t="s">
        <v>310</v>
      </c>
      <c r="M209" s="18" t="s">
        <v>310</v>
      </c>
      <c r="N209" s="18" t="s">
        <v>310</v>
      </c>
    </row>
    <row r="210" spans="3:14" ht="45">
      <c r="C210" s="138" t="s">
        <v>767</v>
      </c>
      <c r="D210" s="139" t="s">
        <v>767</v>
      </c>
      <c r="E210" s="64" t="s">
        <v>768</v>
      </c>
      <c r="F210" s="18">
        <v>1150</v>
      </c>
      <c r="G210" s="66">
        <v>0</v>
      </c>
      <c r="H210" s="18">
        <f t="shared" si="41"/>
        <v>1150</v>
      </c>
      <c r="I210" s="18">
        <f>$H$210*I201</f>
        <v>33.548897037597627</v>
      </c>
      <c r="J210" s="18">
        <f t="shared" ref="J210:K210" si="48">$H$210*J201</f>
        <v>26.159551372617699</v>
      </c>
      <c r="K210" s="18">
        <f t="shared" si="48"/>
        <v>21.739895028740143</v>
      </c>
      <c r="L210" s="18" t="s">
        <v>310</v>
      </c>
      <c r="M210" s="18" t="s">
        <v>310</v>
      </c>
      <c r="N210" s="18" t="s">
        <v>310</v>
      </c>
    </row>
    <row r="211" spans="3:14" ht="30">
      <c r="C211" s="138" t="s">
        <v>769</v>
      </c>
      <c r="D211" s="139" t="s">
        <v>769</v>
      </c>
      <c r="E211" s="64" t="s">
        <v>770</v>
      </c>
      <c r="F211" s="18">
        <v>30055</v>
      </c>
      <c r="G211" s="66">
        <v>0</v>
      </c>
      <c r="H211" s="18">
        <f t="shared" si="41"/>
        <v>30055</v>
      </c>
      <c r="I211" s="18">
        <f>$H$211*I201</f>
        <v>876.79313083912757</v>
      </c>
      <c r="J211" s="18">
        <f t="shared" ref="J211:K211" si="49">$H$211*J201</f>
        <v>683.67418826436949</v>
      </c>
      <c r="K211" s="18">
        <f t="shared" si="49"/>
        <v>568.16743051198694</v>
      </c>
      <c r="L211" s="18" t="s">
        <v>310</v>
      </c>
      <c r="M211" s="18" t="s">
        <v>310</v>
      </c>
      <c r="N211" s="18" t="s">
        <v>310</v>
      </c>
    </row>
    <row r="212" spans="3:14" ht="30">
      <c r="C212" s="138" t="s">
        <v>771</v>
      </c>
      <c r="D212" s="139" t="s">
        <v>771</v>
      </c>
      <c r="E212" s="64" t="s">
        <v>772</v>
      </c>
      <c r="F212" s="18">
        <v>2074</v>
      </c>
      <c r="G212" s="66">
        <v>0</v>
      </c>
      <c r="H212" s="18">
        <f t="shared" si="41"/>
        <v>2074</v>
      </c>
      <c r="I212" s="18">
        <f>$H$212*I201</f>
        <v>60.504706483458676</v>
      </c>
      <c r="J212" s="18">
        <f t="shared" ref="J212:K212" si="50">$H$212*J201</f>
        <v>47.178182214616612</v>
      </c>
      <c r="K212" s="18">
        <f t="shared" si="50"/>
        <v>39.207428077919175</v>
      </c>
      <c r="L212" s="18" t="s">
        <v>310</v>
      </c>
      <c r="M212" s="18" t="s">
        <v>310</v>
      </c>
      <c r="N212" s="18" t="s">
        <v>310</v>
      </c>
    </row>
    <row r="213" spans="3:14" ht="30">
      <c r="C213" s="138" t="s">
        <v>773</v>
      </c>
      <c r="D213" s="139" t="s">
        <v>773</v>
      </c>
      <c r="E213" s="64" t="s">
        <v>774</v>
      </c>
      <c r="F213" s="18">
        <v>36110</v>
      </c>
      <c r="G213" s="66">
        <v>0</v>
      </c>
      <c r="H213" s="18">
        <f t="shared" si="41"/>
        <v>36110</v>
      </c>
      <c r="I213" s="18">
        <f>$H$213*I201</f>
        <v>1053.4353669805655</v>
      </c>
      <c r="J213" s="18">
        <f t="shared" ref="J213:K213" si="51">$H$213*J201</f>
        <v>821.40991310019569</v>
      </c>
      <c r="K213" s="18">
        <f t="shared" si="51"/>
        <v>682.63270390244043</v>
      </c>
      <c r="L213" s="18" t="s">
        <v>310</v>
      </c>
      <c r="M213" s="18" t="s">
        <v>310</v>
      </c>
      <c r="N213" s="18" t="s">
        <v>310</v>
      </c>
    </row>
    <row r="214" spans="3:14" ht="45">
      <c r="C214" s="138" t="s">
        <v>775</v>
      </c>
      <c r="D214" s="139" t="s">
        <v>775</v>
      </c>
      <c r="E214" s="64" t="s">
        <v>776</v>
      </c>
      <c r="F214" s="18">
        <v>40215</v>
      </c>
      <c r="G214" s="66">
        <v>0</v>
      </c>
      <c r="H214" s="18">
        <f t="shared" si="41"/>
        <v>40215</v>
      </c>
      <c r="I214" s="18">
        <f>$H$214*I201</f>
        <v>1173.1903429278161</v>
      </c>
      <c r="J214" s="18">
        <f t="shared" ref="J214:K214" si="52">$H$214*J201</f>
        <v>914.78813778245285</v>
      </c>
      <c r="K214" s="18">
        <f t="shared" si="52"/>
        <v>760.23467702676942</v>
      </c>
      <c r="L214" s="18" t="s">
        <v>310</v>
      </c>
      <c r="M214" s="18" t="s">
        <v>310</v>
      </c>
      <c r="N214" s="18" t="s">
        <v>310</v>
      </c>
    </row>
    <row r="215" spans="3:14" ht="45">
      <c r="C215" s="138" t="s">
        <v>777</v>
      </c>
      <c r="D215" s="139" t="s">
        <v>777</v>
      </c>
      <c r="E215" s="64" t="s">
        <v>778</v>
      </c>
      <c r="F215" s="18">
        <v>4617</v>
      </c>
      <c r="G215" s="66">
        <v>0</v>
      </c>
      <c r="H215" s="18">
        <f t="shared" si="41"/>
        <v>4617</v>
      </c>
      <c r="I215" s="18">
        <f>$H$215*I201</f>
        <v>134.69152836746804</v>
      </c>
      <c r="J215" s="18">
        <f t="shared" ref="J215:K215" si="53">$H$215*J201</f>
        <v>105.02491190206601</v>
      </c>
      <c r="K215" s="18">
        <f t="shared" si="53"/>
        <v>87.280952476254981</v>
      </c>
      <c r="L215" s="18" t="s">
        <v>310</v>
      </c>
      <c r="M215" s="18" t="s">
        <v>310</v>
      </c>
      <c r="N215" s="18" t="s">
        <v>310</v>
      </c>
    </row>
    <row r="216" spans="3:14" ht="30">
      <c r="C216" s="138" t="s">
        <v>779</v>
      </c>
      <c r="D216" s="139" t="s">
        <v>779</v>
      </c>
      <c r="E216" s="64" t="s">
        <v>780</v>
      </c>
      <c r="F216" s="18">
        <v>625</v>
      </c>
      <c r="G216" s="66">
        <v>0</v>
      </c>
      <c r="H216" s="18">
        <f t="shared" si="41"/>
        <v>625</v>
      </c>
      <c r="I216" s="18">
        <f>$H$216*I201</f>
        <v>18.233096216085666</v>
      </c>
      <c r="J216" s="18">
        <f t="shared" ref="J216:K216" si="54">$H$216*J201</f>
        <v>14.217147485118314</v>
      </c>
      <c r="K216" s="18">
        <f t="shared" si="54"/>
        <v>11.815160341706598</v>
      </c>
      <c r="L216" s="18" t="s">
        <v>310</v>
      </c>
      <c r="M216" s="18" t="s">
        <v>310</v>
      </c>
      <c r="N216" s="18" t="s">
        <v>310</v>
      </c>
    </row>
    <row r="217" spans="3:14" ht="30">
      <c r="C217" s="138" t="s">
        <v>781</v>
      </c>
      <c r="D217" s="139" t="s">
        <v>781</v>
      </c>
      <c r="E217" s="64" t="s">
        <v>782</v>
      </c>
      <c r="F217" s="18">
        <v>4158</v>
      </c>
      <c r="G217" s="66">
        <v>0</v>
      </c>
      <c r="H217" s="18">
        <f t="shared" si="41"/>
        <v>4158</v>
      </c>
      <c r="I217" s="18">
        <f>$H$217*I201</f>
        <v>121.30114250637472</v>
      </c>
      <c r="J217" s="18">
        <f t="shared" ref="J217:K217" si="55">$H$217*J201</f>
        <v>94.583838788995124</v>
      </c>
      <c r="K217" s="18">
        <f t="shared" si="55"/>
        <v>78.603898721305654</v>
      </c>
      <c r="L217" s="18" t="s">
        <v>310</v>
      </c>
      <c r="M217" s="18" t="s">
        <v>310</v>
      </c>
      <c r="N217" s="18" t="s">
        <v>310</v>
      </c>
    </row>
    <row r="218" spans="3:14" ht="45">
      <c r="C218" s="138" t="s">
        <v>783</v>
      </c>
      <c r="D218" s="139" t="s">
        <v>783</v>
      </c>
      <c r="E218" s="64" t="s">
        <v>784</v>
      </c>
      <c r="F218" s="18">
        <v>16910</v>
      </c>
      <c r="G218" s="66">
        <v>0</v>
      </c>
      <c r="H218" s="18">
        <f t="shared" si="41"/>
        <v>16910</v>
      </c>
      <c r="I218" s="18">
        <f>$H$218*I201</f>
        <v>493.31465122241377</v>
      </c>
      <c r="J218" s="18">
        <f t="shared" ref="J218:K218" si="56">$H$218*J201</f>
        <v>384.65914235736113</v>
      </c>
      <c r="K218" s="18">
        <f t="shared" si="56"/>
        <v>319.67097820521371</v>
      </c>
      <c r="L218" s="18" t="s">
        <v>310</v>
      </c>
      <c r="M218" s="18" t="s">
        <v>310</v>
      </c>
      <c r="N218" s="18" t="s">
        <v>310</v>
      </c>
    </row>
    <row r="219" spans="3:14" ht="45">
      <c r="C219" s="138" t="s">
        <v>785</v>
      </c>
      <c r="D219" s="139" t="s">
        <v>785</v>
      </c>
      <c r="E219" s="64" t="s">
        <v>786</v>
      </c>
      <c r="F219" s="18">
        <v>1435</v>
      </c>
      <c r="G219" s="66">
        <v>0</v>
      </c>
      <c r="H219" s="18">
        <f t="shared" si="41"/>
        <v>1435</v>
      </c>
      <c r="I219" s="18">
        <f>$H$219*I201</f>
        <v>41.863188912132692</v>
      </c>
      <c r="J219" s="18">
        <f t="shared" ref="J219:K219" si="57">$H$219*J201</f>
        <v>32.642570625831652</v>
      </c>
      <c r="K219" s="18">
        <f t="shared" si="57"/>
        <v>27.127608144558351</v>
      </c>
      <c r="L219" s="18" t="s">
        <v>310</v>
      </c>
      <c r="M219" s="18" t="s">
        <v>310</v>
      </c>
      <c r="N219" s="18" t="s">
        <v>310</v>
      </c>
    </row>
    <row r="220" spans="3:14" ht="60">
      <c r="C220" s="138" t="s">
        <v>787</v>
      </c>
      <c r="D220" s="139" t="s">
        <v>787</v>
      </c>
      <c r="E220" s="64" t="s">
        <v>788</v>
      </c>
      <c r="F220" s="18">
        <v>8820</v>
      </c>
      <c r="G220" s="66">
        <v>0</v>
      </c>
      <c r="H220" s="18">
        <f t="shared" si="41"/>
        <v>8820</v>
      </c>
      <c r="I220" s="18">
        <f>$H$220*I201</f>
        <v>257.30545380140092</v>
      </c>
      <c r="J220" s="18">
        <f t="shared" ref="J220:K220" si="58">$H$220*J201</f>
        <v>200.63238530998964</v>
      </c>
      <c r="K220" s="18">
        <f t="shared" si="58"/>
        <v>166.73554274216352</v>
      </c>
      <c r="L220" s="18" t="s">
        <v>310</v>
      </c>
      <c r="M220" s="18" t="s">
        <v>310</v>
      </c>
      <c r="N220" s="18" t="s">
        <v>310</v>
      </c>
    </row>
    <row r="221" spans="3:14" ht="45">
      <c r="C221" s="138" t="s">
        <v>785</v>
      </c>
      <c r="D221" s="139" t="s">
        <v>785</v>
      </c>
      <c r="E221" s="64" t="s">
        <v>786</v>
      </c>
      <c r="F221" s="18">
        <v>1435</v>
      </c>
      <c r="G221" s="66">
        <v>0</v>
      </c>
      <c r="H221" s="18">
        <f t="shared" si="41"/>
        <v>1435</v>
      </c>
      <c r="I221" s="18">
        <f>$H$221*I201</f>
        <v>41.863188912132692</v>
      </c>
      <c r="J221" s="18">
        <f t="shared" ref="J221:K221" si="59">$H$221*J201</f>
        <v>32.642570625831652</v>
      </c>
      <c r="K221" s="18">
        <f t="shared" si="59"/>
        <v>27.127608144558351</v>
      </c>
      <c r="L221" s="18" t="s">
        <v>310</v>
      </c>
      <c r="M221" s="18" t="s">
        <v>310</v>
      </c>
      <c r="N221" s="18" t="s">
        <v>310</v>
      </c>
    </row>
    <row r="222" spans="3:14" ht="30">
      <c r="C222" s="138" t="s">
        <v>789</v>
      </c>
      <c r="D222" s="139" t="s">
        <v>789</v>
      </c>
      <c r="E222" s="64" t="s">
        <v>790</v>
      </c>
      <c r="F222" s="18">
        <v>173</v>
      </c>
      <c r="G222" s="66">
        <v>0</v>
      </c>
      <c r="H222" s="18">
        <f t="shared" si="41"/>
        <v>173</v>
      </c>
      <c r="I222" s="18">
        <f>$H$222*I201</f>
        <v>5.0469210326125129</v>
      </c>
      <c r="J222" s="18">
        <f t="shared" ref="J222:K222" si="60">$H$222*J201</f>
        <v>3.9353064238807494</v>
      </c>
      <c r="K222" s="18">
        <f t="shared" si="60"/>
        <v>3.2704363825843865</v>
      </c>
      <c r="L222" s="18" t="s">
        <v>310</v>
      </c>
      <c r="M222" s="18" t="s">
        <v>310</v>
      </c>
      <c r="N222" s="18" t="s">
        <v>310</v>
      </c>
    </row>
    <row r="223" spans="3:14">
      <c r="C223" s="140" t="s">
        <v>23</v>
      </c>
      <c r="D223" s="140"/>
      <c r="E223" s="140"/>
      <c r="F223" s="140"/>
      <c r="G223" s="140"/>
      <c r="H223" s="140"/>
      <c r="I223" s="140"/>
      <c r="J223" s="140"/>
      <c r="K223" s="140"/>
    </row>
    <row r="224" spans="3:14">
      <c r="C224" s="138" t="s">
        <v>310</v>
      </c>
      <c r="D224" s="139"/>
      <c r="E224" s="64" t="s">
        <v>310</v>
      </c>
      <c r="F224" s="64" t="s">
        <v>310</v>
      </c>
      <c r="G224" s="64" t="s">
        <v>310</v>
      </c>
      <c r="H224" s="64" t="s">
        <v>310</v>
      </c>
      <c r="I224" s="64" t="s">
        <v>310</v>
      </c>
      <c r="J224" s="64" t="s">
        <v>310</v>
      </c>
      <c r="K224" s="64" t="s">
        <v>310</v>
      </c>
      <c r="L224" s="64" t="s">
        <v>310</v>
      </c>
      <c r="M224" s="64" t="s">
        <v>310</v>
      </c>
      <c r="N224" s="64" t="s">
        <v>310</v>
      </c>
    </row>
    <row r="225" spans="3:14" ht="15" customHeight="1">
      <c r="C225" s="140" t="s">
        <v>22</v>
      </c>
      <c r="D225" s="140"/>
      <c r="E225" s="140"/>
      <c r="F225" s="140"/>
      <c r="G225" s="140"/>
      <c r="H225" s="140"/>
      <c r="I225" s="140"/>
      <c r="J225" s="140"/>
      <c r="K225" s="140"/>
    </row>
    <row r="226" spans="3:14" ht="15" customHeight="1">
      <c r="C226" s="138" t="s">
        <v>310</v>
      </c>
      <c r="D226" s="139"/>
      <c r="E226" s="64" t="s">
        <v>310</v>
      </c>
      <c r="F226" s="64" t="s">
        <v>310</v>
      </c>
      <c r="G226" s="64" t="s">
        <v>310</v>
      </c>
      <c r="H226" s="64" t="s">
        <v>310</v>
      </c>
      <c r="I226" s="64" t="s">
        <v>310</v>
      </c>
      <c r="J226" s="64" t="s">
        <v>310</v>
      </c>
      <c r="K226" s="64" t="s">
        <v>310</v>
      </c>
      <c r="L226" s="64" t="s">
        <v>310</v>
      </c>
      <c r="M226" s="64" t="s">
        <v>310</v>
      </c>
      <c r="N226" s="64" t="s">
        <v>310</v>
      </c>
    </row>
    <row r="227" spans="3:14" ht="15" customHeight="1">
      <c r="C227" s="140" t="s">
        <v>34</v>
      </c>
      <c r="D227" s="140"/>
      <c r="E227" s="140"/>
      <c r="F227" s="140"/>
      <c r="G227" s="140"/>
      <c r="H227" s="140"/>
      <c r="I227" s="140"/>
      <c r="J227" s="140"/>
      <c r="K227" s="137"/>
    </row>
    <row r="228" spans="3:14" ht="15" customHeight="1">
      <c r="C228" s="138" t="s">
        <v>791</v>
      </c>
      <c r="D228" s="139"/>
      <c r="E228" s="67" t="s">
        <v>791</v>
      </c>
      <c r="F228" s="18">
        <v>165</v>
      </c>
      <c r="G228" s="66">
        <v>0</v>
      </c>
      <c r="H228" s="18">
        <f t="shared" ref="H228" si="61">(F228*(100%-G228))</f>
        <v>165</v>
      </c>
      <c r="I228" s="18">
        <v>165</v>
      </c>
      <c r="J228" s="18">
        <v>165</v>
      </c>
      <c r="K228" s="18">
        <v>165</v>
      </c>
      <c r="L228" s="64" t="s">
        <v>310</v>
      </c>
      <c r="M228" s="64" t="s">
        <v>310</v>
      </c>
      <c r="N228" s="64" t="s">
        <v>310</v>
      </c>
    </row>
    <row r="229" spans="3:14" ht="15" customHeight="1">
      <c r="C229" s="138" t="s">
        <v>792</v>
      </c>
      <c r="D229" s="139" t="s">
        <v>792</v>
      </c>
      <c r="E229" s="64" t="s">
        <v>793</v>
      </c>
      <c r="F229" s="160" t="s">
        <v>794</v>
      </c>
      <c r="G229" s="66">
        <v>0</v>
      </c>
      <c r="H229" s="160" t="s">
        <v>794</v>
      </c>
      <c r="I229" s="160" t="s">
        <v>794</v>
      </c>
      <c r="J229" s="160" t="s">
        <v>794</v>
      </c>
      <c r="K229" s="160" t="s">
        <v>794</v>
      </c>
      <c r="L229" s="64" t="s">
        <v>310</v>
      </c>
      <c r="M229" s="64" t="s">
        <v>310</v>
      </c>
      <c r="N229" s="64" t="s">
        <v>310</v>
      </c>
    </row>
    <row r="230" spans="3:14" ht="15" customHeight="1">
      <c r="C230" s="138" t="s">
        <v>795</v>
      </c>
      <c r="D230" s="139" t="s">
        <v>795</v>
      </c>
      <c r="E230" s="64" t="s">
        <v>796</v>
      </c>
      <c r="F230" s="161"/>
      <c r="G230" s="66">
        <v>0</v>
      </c>
      <c r="H230" s="161"/>
      <c r="I230" s="161"/>
      <c r="J230" s="161"/>
      <c r="K230" s="161"/>
      <c r="L230" s="64" t="s">
        <v>310</v>
      </c>
      <c r="M230" s="64" t="s">
        <v>310</v>
      </c>
      <c r="N230" s="64" t="s">
        <v>310</v>
      </c>
    </row>
    <row r="231" spans="3:14" ht="15" customHeight="1">
      <c r="C231" s="138" t="s">
        <v>797</v>
      </c>
      <c r="D231" s="139" t="s">
        <v>797</v>
      </c>
      <c r="E231" s="64" t="s">
        <v>798</v>
      </c>
      <c r="F231" s="161"/>
      <c r="G231" s="66">
        <v>0</v>
      </c>
      <c r="H231" s="161"/>
      <c r="I231" s="161"/>
      <c r="J231" s="161"/>
      <c r="K231" s="161"/>
      <c r="L231" s="64" t="s">
        <v>310</v>
      </c>
      <c r="M231" s="64" t="s">
        <v>310</v>
      </c>
      <c r="N231" s="64" t="s">
        <v>310</v>
      </c>
    </row>
    <row r="232" spans="3:14" ht="15" customHeight="1">
      <c r="C232" s="138" t="s">
        <v>799</v>
      </c>
      <c r="D232" s="139" t="s">
        <v>799</v>
      </c>
      <c r="E232" s="64" t="s">
        <v>800</v>
      </c>
      <c r="F232" s="162"/>
      <c r="G232" s="66">
        <v>0</v>
      </c>
      <c r="H232" s="162"/>
      <c r="I232" s="162"/>
      <c r="J232" s="162"/>
      <c r="K232" s="162"/>
      <c r="L232" s="64" t="s">
        <v>310</v>
      </c>
      <c r="M232" s="64" t="s">
        <v>310</v>
      </c>
      <c r="N232" s="64" t="s">
        <v>310</v>
      </c>
    </row>
    <row r="233" spans="3:14" ht="15" customHeight="1">
      <c r="C233" s="138" t="s">
        <v>801</v>
      </c>
      <c r="D233" s="139" t="s">
        <v>799</v>
      </c>
      <c r="E233" s="64" t="s">
        <v>802</v>
      </c>
      <c r="F233" s="75">
        <v>0.08</v>
      </c>
      <c r="G233" s="66">
        <v>0</v>
      </c>
      <c r="H233" s="75">
        <v>0.08</v>
      </c>
      <c r="I233" s="75">
        <v>0.08</v>
      </c>
      <c r="J233" s="75">
        <v>0.08</v>
      </c>
      <c r="K233" s="75">
        <v>0.08</v>
      </c>
      <c r="L233" s="64" t="s">
        <v>310</v>
      </c>
      <c r="M233" s="64" t="s">
        <v>310</v>
      </c>
      <c r="N233" s="64" t="s">
        <v>310</v>
      </c>
    </row>
    <row r="234" spans="3:14" ht="15" customHeight="1">
      <c r="C234" s="138" t="s">
        <v>803</v>
      </c>
      <c r="D234" s="139" t="s">
        <v>799</v>
      </c>
      <c r="E234" s="64" t="s">
        <v>804</v>
      </c>
      <c r="F234" s="75">
        <v>0.08</v>
      </c>
      <c r="G234" s="66">
        <v>0</v>
      </c>
      <c r="H234" s="75">
        <v>0.08</v>
      </c>
      <c r="I234" s="75">
        <v>0.08</v>
      </c>
      <c r="J234" s="75">
        <v>0.08</v>
      </c>
      <c r="K234" s="75">
        <v>0.08</v>
      </c>
      <c r="L234" s="64" t="s">
        <v>310</v>
      </c>
      <c r="M234" s="64" t="s">
        <v>310</v>
      </c>
      <c r="N234" s="64" t="s">
        <v>310</v>
      </c>
    </row>
    <row r="235" spans="3:14">
      <c r="C235" s="3" t="s">
        <v>16</v>
      </c>
      <c r="F235" s="19"/>
      <c r="G235" s="19"/>
      <c r="H235" s="19"/>
      <c r="I235" s="19"/>
      <c r="J235" s="19"/>
      <c r="K235" s="19"/>
    </row>
    <row r="236" spans="3:14">
      <c r="C236" s="142" t="s">
        <v>29</v>
      </c>
      <c r="D236" s="143"/>
      <c r="E236" s="69" t="s">
        <v>731</v>
      </c>
      <c r="F236" s="26" t="s">
        <v>731</v>
      </c>
      <c r="G236" s="70">
        <v>0</v>
      </c>
      <c r="H236" s="26" t="s">
        <v>731</v>
      </c>
      <c r="I236" s="26" t="s">
        <v>731</v>
      </c>
      <c r="J236" s="26" t="s">
        <v>731</v>
      </c>
      <c r="K236" s="26" t="s">
        <v>731</v>
      </c>
      <c r="L236" s="18" t="s">
        <v>310</v>
      </c>
      <c r="M236" s="18" t="s">
        <v>310</v>
      </c>
      <c r="N236" s="18" t="s">
        <v>310</v>
      </c>
    </row>
    <row r="237" spans="3:14">
      <c r="C237" s="142" t="s">
        <v>732</v>
      </c>
      <c r="D237" s="143"/>
      <c r="E237" s="69" t="s">
        <v>732</v>
      </c>
      <c r="F237" s="20">
        <v>495</v>
      </c>
      <c r="G237" s="70">
        <v>0</v>
      </c>
      <c r="H237" s="18">
        <f t="shared" ref="H237:H244" si="62">(F237*(100%-G237))</f>
        <v>495</v>
      </c>
      <c r="I237" s="20">
        <v>495</v>
      </c>
      <c r="J237" s="20">
        <v>495</v>
      </c>
      <c r="K237" s="20">
        <v>495</v>
      </c>
      <c r="L237" s="18" t="s">
        <v>310</v>
      </c>
      <c r="M237" s="18" t="s">
        <v>310</v>
      </c>
      <c r="N237" s="18" t="s">
        <v>310</v>
      </c>
    </row>
    <row r="238" spans="3:14">
      <c r="C238" s="136" t="s">
        <v>40</v>
      </c>
      <c r="D238" s="137"/>
      <c r="E238" s="71" t="s">
        <v>310</v>
      </c>
      <c r="F238" s="72" t="s">
        <v>310</v>
      </c>
      <c r="G238" s="73">
        <v>0</v>
      </c>
      <c r="H238" s="74">
        <v>0</v>
      </c>
      <c r="I238" s="72" t="s">
        <v>310</v>
      </c>
      <c r="J238" s="72" t="s">
        <v>310</v>
      </c>
      <c r="K238" s="72" t="s">
        <v>310</v>
      </c>
      <c r="L238" s="24" t="s">
        <v>310</v>
      </c>
      <c r="M238" s="24" t="s">
        <v>310</v>
      </c>
      <c r="N238" s="24" t="s">
        <v>310</v>
      </c>
    </row>
    <row r="239" spans="3:14">
      <c r="C239" s="136" t="s">
        <v>734</v>
      </c>
      <c r="D239" s="137"/>
      <c r="E239" s="71" t="s">
        <v>735</v>
      </c>
      <c r="F239" s="72">
        <v>150</v>
      </c>
      <c r="G239" s="73">
        <v>0</v>
      </c>
      <c r="H239" s="74">
        <f t="shared" si="62"/>
        <v>150</v>
      </c>
      <c r="I239" s="72">
        <v>150</v>
      </c>
      <c r="J239" s="72">
        <v>150</v>
      </c>
      <c r="K239" s="72">
        <v>150</v>
      </c>
      <c r="L239" s="24" t="s">
        <v>310</v>
      </c>
      <c r="M239" s="24" t="s">
        <v>310</v>
      </c>
      <c r="N239" s="24" t="s">
        <v>310</v>
      </c>
    </row>
    <row r="240" spans="3:14">
      <c r="C240" s="136" t="s">
        <v>736</v>
      </c>
      <c r="D240" s="137"/>
      <c r="E240" s="71" t="s">
        <v>737</v>
      </c>
      <c r="F240" s="72">
        <v>185</v>
      </c>
      <c r="G240" s="73">
        <v>0</v>
      </c>
      <c r="H240" s="74">
        <f t="shared" si="62"/>
        <v>185</v>
      </c>
      <c r="I240" s="72">
        <v>185</v>
      </c>
      <c r="J240" s="72">
        <v>185</v>
      </c>
      <c r="K240" s="72">
        <v>185</v>
      </c>
      <c r="L240" s="24" t="s">
        <v>310</v>
      </c>
      <c r="M240" s="24" t="s">
        <v>310</v>
      </c>
      <c r="N240" s="24" t="s">
        <v>310</v>
      </c>
    </row>
    <row r="241" spans="2:14">
      <c r="C241" s="136" t="s">
        <v>738</v>
      </c>
      <c r="D241" s="137"/>
      <c r="E241" s="71" t="s">
        <v>739</v>
      </c>
      <c r="F241" s="72">
        <v>250</v>
      </c>
      <c r="G241" s="73">
        <v>0</v>
      </c>
      <c r="H241" s="74">
        <f t="shared" si="62"/>
        <v>250</v>
      </c>
      <c r="I241" s="72">
        <v>250</v>
      </c>
      <c r="J241" s="72">
        <v>250</v>
      </c>
      <c r="K241" s="72">
        <v>250</v>
      </c>
      <c r="L241" s="24" t="s">
        <v>310</v>
      </c>
      <c r="M241" s="24" t="s">
        <v>310</v>
      </c>
      <c r="N241" s="24" t="s">
        <v>310</v>
      </c>
    </row>
    <row r="242" spans="2:14">
      <c r="C242" s="136" t="s">
        <v>24</v>
      </c>
      <c r="D242" s="137"/>
      <c r="E242" s="71" t="s">
        <v>742</v>
      </c>
      <c r="F242" s="72">
        <v>175</v>
      </c>
      <c r="G242" s="73">
        <v>0</v>
      </c>
      <c r="H242" s="74">
        <f t="shared" si="62"/>
        <v>175</v>
      </c>
      <c r="I242" s="72">
        <v>175</v>
      </c>
      <c r="J242" s="72">
        <v>175</v>
      </c>
      <c r="K242" s="72">
        <v>175</v>
      </c>
      <c r="L242" s="24" t="s">
        <v>310</v>
      </c>
      <c r="M242" s="24" t="s">
        <v>310</v>
      </c>
      <c r="N242" s="24" t="s">
        <v>310</v>
      </c>
    </row>
    <row r="243" spans="2:14">
      <c r="C243" s="136" t="s">
        <v>25</v>
      </c>
      <c r="D243" s="137"/>
      <c r="E243" s="71" t="s">
        <v>88</v>
      </c>
      <c r="F243" s="72">
        <v>0</v>
      </c>
      <c r="G243" s="73">
        <v>0</v>
      </c>
      <c r="H243" s="74">
        <f t="shared" si="62"/>
        <v>0</v>
      </c>
      <c r="I243" s="72">
        <v>0</v>
      </c>
      <c r="J243" s="72">
        <v>0</v>
      </c>
      <c r="K243" s="72">
        <v>0</v>
      </c>
      <c r="L243" s="24" t="s">
        <v>310</v>
      </c>
      <c r="M243" s="24" t="s">
        <v>310</v>
      </c>
      <c r="N243" s="24" t="s">
        <v>310</v>
      </c>
    </row>
    <row r="244" spans="2:14">
      <c r="C244" s="136" t="s">
        <v>35</v>
      </c>
      <c r="D244" s="137"/>
      <c r="E244" s="71" t="s">
        <v>310</v>
      </c>
      <c r="F244" s="72">
        <v>0</v>
      </c>
      <c r="G244" s="73">
        <v>0</v>
      </c>
      <c r="H244" s="74">
        <f t="shared" si="62"/>
        <v>0</v>
      </c>
      <c r="I244" s="72">
        <v>0</v>
      </c>
      <c r="J244" s="72">
        <v>0</v>
      </c>
      <c r="K244" s="72">
        <v>0</v>
      </c>
      <c r="L244" s="24" t="s">
        <v>310</v>
      </c>
      <c r="M244" s="24" t="s">
        <v>310</v>
      </c>
      <c r="N244" s="24" t="s">
        <v>310</v>
      </c>
    </row>
    <row r="245" spans="2:14">
      <c r="C245" s="136" t="s">
        <v>33</v>
      </c>
      <c r="D245" s="137"/>
      <c r="E245" s="71" t="s">
        <v>731</v>
      </c>
      <c r="F245" s="24" t="s">
        <v>731</v>
      </c>
      <c r="G245" s="73">
        <v>0</v>
      </c>
      <c r="H245" s="24" t="s">
        <v>731</v>
      </c>
      <c r="I245" s="24" t="s">
        <v>731</v>
      </c>
      <c r="J245" s="24" t="s">
        <v>731</v>
      </c>
      <c r="K245" s="24" t="s">
        <v>731</v>
      </c>
      <c r="L245" s="24" t="s">
        <v>310</v>
      </c>
      <c r="M245" s="24" t="s">
        <v>310</v>
      </c>
      <c r="N245" s="24" t="s">
        <v>310</v>
      </c>
    </row>
    <row r="247" spans="2:14">
      <c r="C247" s="4" t="s">
        <v>2</v>
      </c>
      <c r="D247" s="5" t="s">
        <v>751</v>
      </c>
      <c r="E247" s="60"/>
    </row>
    <row r="248" spans="2:14" ht="15.75">
      <c r="C248" s="4" t="s">
        <v>5</v>
      </c>
      <c r="D248" s="16" t="s">
        <v>805</v>
      </c>
      <c r="E248" s="60"/>
    </row>
    <row r="249" spans="2:14" ht="15" customHeight="1">
      <c r="C249" s="4" t="s">
        <v>37</v>
      </c>
      <c r="D249" s="5" t="s">
        <v>753</v>
      </c>
      <c r="E249" s="60"/>
    </row>
    <row r="250" spans="2:14">
      <c r="C250" s="4" t="s">
        <v>38</v>
      </c>
      <c r="D250" s="5" t="s">
        <v>707</v>
      </c>
    </row>
    <row r="251" spans="2:14" s="10" customFormat="1">
      <c r="B251" s="9"/>
      <c r="E251" s="61"/>
      <c r="F251" s="147" t="s">
        <v>3</v>
      </c>
      <c r="G251" s="148"/>
      <c r="H251" s="149"/>
      <c r="I251" s="146" t="s">
        <v>4</v>
      </c>
      <c r="J251" s="146"/>
      <c r="K251" s="146"/>
      <c r="L251" s="146" t="s">
        <v>27</v>
      </c>
      <c r="M251" s="146"/>
      <c r="N251" s="146"/>
    </row>
    <row r="252" spans="2:14" s="10" customFormat="1">
      <c r="B252" s="9"/>
      <c r="E252" s="61"/>
      <c r="F252" s="147" t="s">
        <v>6</v>
      </c>
      <c r="G252" s="148"/>
      <c r="H252" s="149"/>
      <c r="I252" s="150" t="s">
        <v>26</v>
      </c>
      <c r="J252" s="150"/>
      <c r="K252" s="150"/>
      <c r="L252" s="150" t="s">
        <v>26</v>
      </c>
      <c r="M252" s="150"/>
      <c r="N252" s="150"/>
    </row>
    <row r="253" spans="2:14" s="13" customFormat="1">
      <c r="B253" s="11"/>
      <c r="C253" s="151" t="s">
        <v>14</v>
      </c>
      <c r="D253" s="152"/>
      <c r="E253" s="62" t="s">
        <v>17</v>
      </c>
      <c r="F253" s="28" t="s">
        <v>8</v>
      </c>
      <c r="G253" s="28" t="s">
        <v>18</v>
      </c>
      <c r="H253" s="28" t="s">
        <v>19</v>
      </c>
      <c r="I253" s="28" t="s">
        <v>9</v>
      </c>
      <c r="J253" s="28" t="s">
        <v>10</v>
      </c>
      <c r="K253" s="28" t="s">
        <v>11</v>
      </c>
      <c r="L253" s="28" t="s">
        <v>9</v>
      </c>
      <c r="M253" s="28" t="s">
        <v>10</v>
      </c>
      <c r="N253" s="28" t="s">
        <v>11</v>
      </c>
    </row>
    <row r="254" spans="2:14" s="13" customFormat="1">
      <c r="B254" s="11"/>
      <c r="C254" s="43"/>
      <c r="D254" s="44"/>
      <c r="E254" s="62"/>
      <c r="F254" s="28"/>
      <c r="G254" s="28"/>
      <c r="H254" s="28"/>
      <c r="I254" s="63">
        <v>2.9172953945737067E-2</v>
      </c>
      <c r="J254" s="63">
        <v>2.2747435976189303E-2</v>
      </c>
      <c r="K254" s="63">
        <v>1.8904256546730558E-2</v>
      </c>
      <c r="L254" s="28"/>
      <c r="M254" s="28"/>
      <c r="N254" s="28"/>
    </row>
    <row r="255" spans="2:14" ht="33" customHeight="1">
      <c r="C255" s="157" t="s">
        <v>15</v>
      </c>
      <c r="D255" s="158"/>
      <c r="E255" s="64" t="s">
        <v>806</v>
      </c>
      <c r="F255" s="18">
        <v>38882</v>
      </c>
      <c r="G255" s="65">
        <v>2.5000000000000001E-2</v>
      </c>
      <c r="H255" s="18">
        <f>(F255*(100%-G255))</f>
        <v>37909.949999999997</v>
      </c>
      <c r="I255" s="18">
        <f>$H$255*I254</f>
        <v>1105.9452254351947</v>
      </c>
      <c r="J255" s="18">
        <f t="shared" ref="J255:K255" si="63">$H$255*J254</f>
        <v>862.35416048553759</v>
      </c>
      <c r="K255" s="18">
        <f t="shared" si="63"/>
        <v>716.65942047372801</v>
      </c>
      <c r="L255" s="18" t="s">
        <v>310</v>
      </c>
      <c r="M255" s="18" t="s">
        <v>310</v>
      </c>
      <c r="N255" s="18" t="s">
        <v>310</v>
      </c>
    </row>
    <row r="256" spans="2:14">
      <c r="B256" s="15"/>
      <c r="C256" s="156" t="s">
        <v>20</v>
      </c>
      <c r="D256" s="156"/>
      <c r="E256" s="156"/>
      <c r="F256" s="156"/>
      <c r="G256" s="156"/>
      <c r="H256" s="156"/>
      <c r="I256" s="156"/>
      <c r="J256" s="156"/>
      <c r="K256" s="156"/>
    </row>
    <row r="257" spans="3:14" ht="60">
      <c r="C257" s="138" t="s">
        <v>755</v>
      </c>
      <c r="D257" s="139" t="s">
        <v>755</v>
      </c>
      <c r="E257" s="64" t="s">
        <v>756</v>
      </c>
      <c r="F257" s="18">
        <v>362</v>
      </c>
      <c r="G257" s="66">
        <v>0</v>
      </c>
      <c r="H257" s="18">
        <f t="shared" ref="H257:H275" si="64">(F257*(100%-G257))</f>
        <v>362</v>
      </c>
      <c r="I257" s="18">
        <f>$H$257*I254</f>
        <v>10.560609328356819</v>
      </c>
      <c r="J257" s="18">
        <f t="shared" ref="J257:K257" si="65">$H$257*J254</f>
        <v>8.2345718233805272</v>
      </c>
      <c r="K257" s="18">
        <f t="shared" si="65"/>
        <v>6.843340869916462</v>
      </c>
      <c r="L257" s="18" t="s">
        <v>310</v>
      </c>
      <c r="M257" s="18" t="s">
        <v>310</v>
      </c>
      <c r="N257" s="18" t="s">
        <v>310</v>
      </c>
    </row>
    <row r="258" spans="3:14">
      <c r="C258" s="138" t="s">
        <v>757</v>
      </c>
      <c r="D258" s="139" t="s">
        <v>757</v>
      </c>
      <c r="E258" s="64" t="s">
        <v>758</v>
      </c>
      <c r="F258" s="18">
        <v>2228</v>
      </c>
      <c r="G258" s="66">
        <v>0</v>
      </c>
      <c r="H258" s="18">
        <f t="shared" si="64"/>
        <v>2228</v>
      </c>
      <c r="I258" s="18">
        <f>$H$257*I254</f>
        <v>10.560609328356819</v>
      </c>
      <c r="J258" s="18">
        <f>$H$258*J254</f>
        <v>50.681287354949767</v>
      </c>
      <c r="K258" s="18">
        <f>$H$258*K254</f>
        <v>42.118683586115679</v>
      </c>
      <c r="L258" s="18" t="s">
        <v>310</v>
      </c>
      <c r="M258" s="18" t="s">
        <v>310</v>
      </c>
      <c r="N258" s="18" t="s">
        <v>310</v>
      </c>
    </row>
    <row r="259" spans="3:14" ht="30">
      <c r="C259" s="138" t="s">
        <v>759</v>
      </c>
      <c r="D259" s="139" t="s">
        <v>759</v>
      </c>
      <c r="E259" s="64" t="s">
        <v>760</v>
      </c>
      <c r="F259" s="18">
        <v>923</v>
      </c>
      <c r="G259" s="66">
        <v>0</v>
      </c>
      <c r="H259" s="18">
        <f t="shared" si="64"/>
        <v>923</v>
      </c>
      <c r="I259" s="18">
        <f>$H$259*I254</f>
        <v>26.926636491915314</v>
      </c>
      <c r="J259" s="18">
        <f t="shared" ref="J259:K259" si="66">$H$259*J254</f>
        <v>20.995883406022728</v>
      </c>
      <c r="K259" s="18">
        <f t="shared" si="66"/>
        <v>17.448628792632306</v>
      </c>
      <c r="L259" s="18" t="s">
        <v>310</v>
      </c>
      <c r="M259" s="18" t="s">
        <v>310</v>
      </c>
      <c r="N259" s="18" t="s">
        <v>310</v>
      </c>
    </row>
    <row r="260" spans="3:14" ht="30">
      <c r="C260" s="138" t="s">
        <v>761</v>
      </c>
      <c r="D260" s="139" t="s">
        <v>761</v>
      </c>
      <c r="E260" s="64" t="s">
        <v>762</v>
      </c>
      <c r="F260" s="18">
        <v>686</v>
      </c>
      <c r="G260" s="66">
        <v>0</v>
      </c>
      <c r="H260" s="18">
        <f t="shared" si="64"/>
        <v>686</v>
      </c>
      <c r="I260" s="18">
        <f>$H$260*I254</f>
        <v>20.012646406775627</v>
      </c>
      <c r="J260" s="18">
        <f t="shared" ref="J260:K260" si="67">$H$260*J254</f>
        <v>15.604741079665862</v>
      </c>
      <c r="K260" s="18">
        <f t="shared" si="67"/>
        <v>12.968319991057163</v>
      </c>
      <c r="L260" s="18" t="s">
        <v>310</v>
      </c>
      <c r="M260" s="18" t="s">
        <v>310</v>
      </c>
      <c r="N260" s="18" t="s">
        <v>310</v>
      </c>
    </row>
    <row r="261" spans="3:14" ht="30">
      <c r="C261" s="138" t="s">
        <v>763</v>
      </c>
      <c r="D261" s="139" t="s">
        <v>763</v>
      </c>
      <c r="E261" s="64" t="s">
        <v>764</v>
      </c>
      <c r="F261" s="18">
        <v>18575</v>
      </c>
      <c r="G261" s="66">
        <v>0</v>
      </c>
      <c r="H261" s="18">
        <f t="shared" si="64"/>
        <v>18575</v>
      </c>
      <c r="I261" s="18">
        <f>$H$261*I254</f>
        <v>541.88761954206598</v>
      </c>
      <c r="J261" s="18">
        <f t="shared" ref="J261:K261" si="68">$H$261*J254</f>
        <v>422.53362325771633</v>
      </c>
      <c r="K261" s="18">
        <f t="shared" si="68"/>
        <v>351.14656535552012</v>
      </c>
      <c r="L261" s="18" t="s">
        <v>310</v>
      </c>
      <c r="M261" s="18" t="s">
        <v>310</v>
      </c>
      <c r="N261" s="18" t="s">
        <v>310</v>
      </c>
    </row>
    <row r="262" spans="3:14" ht="30">
      <c r="C262" s="138" t="s">
        <v>765</v>
      </c>
      <c r="D262" s="139" t="s">
        <v>765</v>
      </c>
      <c r="E262" s="64" t="s">
        <v>766</v>
      </c>
      <c r="F262" s="18">
        <v>1037</v>
      </c>
      <c r="G262" s="66">
        <v>0</v>
      </c>
      <c r="H262" s="18">
        <f t="shared" si="64"/>
        <v>1037</v>
      </c>
      <c r="I262" s="18">
        <f>$H$262*I254</f>
        <v>30.252353241729338</v>
      </c>
      <c r="J262" s="18">
        <f t="shared" ref="J262:K262" si="69">$H$262*J254</f>
        <v>23.589091107308306</v>
      </c>
      <c r="K262" s="18">
        <f t="shared" si="69"/>
        <v>19.603714038959588</v>
      </c>
      <c r="L262" s="18" t="s">
        <v>310</v>
      </c>
      <c r="M262" s="18" t="s">
        <v>310</v>
      </c>
      <c r="N262" s="18" t="s">
        <v>310</v>
      </c>
    </row>
    <row r="263" spans="3:14" ht="45">
      <c r="C263" s="138" t="s">
        <v>767</v>
      </c>
      <c r="D263" s="139" t="s">
        <v>767</v>
      </c>
      <c r="E263" s="64" t="s">
        <v>768</v>
      </c>
      <c r="F263" s="18">
        <v>1150</v>
      </c>
      <c r="G263" s="66">
        <v>0</v>
      </c>
      <c r="H263" s="18">
        <f t="shared" si="64"/>
        <v>1150</v>
      </c>
      <c r="I263" s="18">
        <f>$H$263*I254</f>
        <v>33.548897037597627</v>
      </c>
      <c r="J263" s="18">
        <f t="shared" ref="J263:K263" si="70">$H$263*J254</f>
        <v>26.159551372617699</v>
      </c>
      <c r="K263" s="18">
        <f t="shared" si="70"/>
        <v>21.739895028740143</v>
      </c>
      <c r="L263" s="18" t="s">
        <v>310</v>
      </c>
      <c r="M263" s="18" t="s">
        <v>310</v>
      </c>
      <c r="N263" s="18" t="s">
        <v>310</v>
      </c>
    </row>
    <row r="264" spans="3:14" ht="30">
      <c r="C264" s="138" t="s">
        <v>769</v>
      </c>
      <c r="D264" s="139" t="s">
        <v>769</v>
      </c>
      <c r="E264" s="64" t="s">
        <v>770</v>
      </c>
      <c r="F264" s="18">
        <v>30055</v>
      </c>
      <c r="G264" s="66">
        <v>0</v>
      </c>
      <c r="H264" s="18">
        <f t="shared" si="64"/>
        <v>30055</v>
      </c>
      <c r="I264" s="18">
        <f>$H$264*I254</f>
        <v>876.79313083912757</v>
      </c>
      <c r="J264" s="18">
        <f t="shared" ref="J264:K264" si="71">$H$264*J254</f>
        <v>683.67418826436949</v>
      </c>
      <c r="K264" s="18">
        <f t="shared" si="71"/>
        <v>568.16743051198694</v>
      </c>
      <c r="L264" s="18" t="s">
        <v>310</v>
      </c>
      <c r="M264" s="18" t="s">
        <v>310</v>
      </c>
      <c r="N264" s="18" t="s">
        <v>310</v>
      </c>
    </row>
    <row r="265" spans="3:14" ht="30">
      <c r="C265" s="138" t="s">
        <v>771</v>
      </c>
      <c r="D265" s="139" t="s">
        <v>771</v>
      </c>
      <c r="E265" s="64" t="s">
        <v>772</v>
      </c>
      <c r="F265" s="18">
        <v>2074</v>
      </c>
      <c r="G265" s="66">
        <v>0</v>
      </c>
      <c r="H265" s="18">
        <f t="shared" si="64"/>
        <v>2074</v>
      </c>
      <c r="I265" s="18">
        <f>$H$265*I254</f>
        <v>60.504706483458676</v>
      </c>
      <c r="J265" s="18">
        <f t="shared" ref="J265:K265" si="72">$H$265*J254</f>
        <v>47.178182214616612</v>
      </c>
      <c r="K265" s="18">
        <f t="shared" si="72"/>
        <v>39.207428077919175</v>
      </c>
      <c r="L265" s="18" t="s">
        <v>310</v>
      </c>
      <c r="M265" s="18" t="s">
        <v>310</v>
      </c>
      <c r="N265" s="18" t="s">
        <v>310</v>
      </c>
    </row>
    <row r="266" spans="3:14" ht="30">
      <c r="C266" s="138" t="s">
        <v>773</v>
      </c>
      <c r="D266" s="139" t="s">
        <v>773</v>
      </c>
      <c r="E266" s="64" t="s">
        <v>774</v>
      </c>
      <c r="F266" s="18">
        <v>36110</v>
      </c>
      <c r="G266" s="66">
        <v>0</v>
      </c>
      <c r="H266" s="18">
        <f t="shared" si="64"/>
        <v>36110</v>
      </c>
      <c r="I266" s="18">
        <f>$H$266*I254</f>
        <v>1053.4353669805655</v>
      </c>
      <c r="J266" s="18">
        <f t="shared" ref="J266:K266" si="73">$H$266*J254</f>
        <v>821.40991310019569</v>
      </c>
      <c r="K266" s="18">
        <f t="shared" si="73"/>
        <v>682.63270390244043</v>
      </c>
      <c r="L266" s="18" t="s">
        <v>310</v>
      </c>
      <c r="M266" s="18" t="s">
        <v>310</v>
      </c>
      <c r="N266" s="18" t="s">
        <v>310</v>
      </c>
    </row>
    <row r="267" spans="3:14" ht="45">
      <c r="C267" s="138" t="s">
        <v>775</v>
      </c>
      <c r="D267" s="139" t="s">
        <v>775</v>
      </c>
      <c r="E267" s="64" t="s">
        <v>776</v>
      </c>
      <c r="F267" s="18">
        <v>40215</v>
      </c>
      <c r="G267" s="66">
        <v>0</v>
      </c>
      <c r="H267" s="18">
        <f t="shared" si="64"/>
        <v>40215</v>
      </c>
      <c r="I267" s="18">
        <f>$H$267*I254</f>
        <v>1173.1903429278161</v>
      </c>
      <c r="J267" s="18">
        <f t="shared" ref="J267:K267" si="74">$H$267*J254</f>
        <v>914.78813778245285</v>
      </c>
      <c r="K267" s="18">
        <f t="shared" si="74"/>
        <v>760.23467702676942</v>
      </c>
      <c r="L267" s="18" t="s">
        <v>310</v>
      </c>
      <c r="M267" s="18" t="s">
        <v>310</v>
      </c>
      <c r="N267" s="18" t="s">
        <v>310</v>
      </c>
    </row>
    <row r="268" spans="3:14" ht="45">
      <c r="C268" s="138" t="s">
        <v>777</v>
      </c>
      <c r="D268" s="139" t="s">
        <v>777</v>
      </c>
      <c r="E268" s="64" t="s">
        <v>778</v>
      </c>
      <c r="F268" s="18">
        <v>4617</v>
      </c>
      <c r="G268" s="66">
        <v>0</v>
      </c>
      <c r="H268" s="18">
        <f t="shared" si="64"/>
        <v>4617</v>
      </c>
      <c r="I268" s="18">
        <f>$H$268*I254</f>
        <v>134.69152836746804</v>
      </c>
      <c r="J268" s="18">
        <f t="shared" ref="J268" si="75">$H$268*J254</f>
        <v>105.02491190206601</v>
      </c>
      <c r="K268" s="18">
        <f>$H$268*K254</f>
        <v>87.280952476254981</v>
      </c>
      <c r="L268" s="18" t="s">
        <v>310</v>
      </c>
      <c r="M268" s="18" t="s">
        <v>310</v>
      </c>
      <c r="N268" s="18" t="s">
        <v>310</v>
      </c>
    </row>
    <row r="269" spans="3:14" ht="30">
      <c r="C269" s="138" t="s">
        <v>779</v>
      </c>
      <c r="D269" s="139" t="s">
        <v>779</v>
      </c>
      <c r="E269" s="64" t="s">
        <v>780</v>
      </c>
      <c r="F269" s="18">
        <v>625</v>
      </c>
      <c r="G269" s="66">
        <v>0</v>
      </c>
      <c r="H269" s="18">
        <f t="shared" si="64"/>
        <v>625</v>
      </c>
      <c r="I269" s="18">
        <f>$H$269*I254</f>
        <v>18.233096216085666</v>
      </c>
      <c r="J269" s="18">
        <f t="shared" ref="J269:K269" si="76">$H$269*J254</f>
        <v>14.217147485118314</v>
      </c>
      <c r="K269" s="18">
        <f t="shared" si="76"/>
        <v>11.815160341706598</v>
      </c>
      <c r="L269" s="18" t="s">
        <v>310</v>
      </c>
      <c r="M269" s="18" t="s">
        <v>310</v>
      </c>
      <c r="N269" s="18" t="s">
        <v>310</v>
      </c>
    </row>
    <row r="270" spans="3:14" ht="30">
      <c r="C270" s="138" t="s">
        <v>781</v>
      </c>
      <c r="D270" s="139" t="s">
        <v>781</v>
      </c>
      <c r="E270" s="64" t="s">
        <v>782</v>
      </c>
      <c r="F270" s="18">
        <v>4158</v>
      </c>
      <c r="G270" s="66">
        <v>0</v>
      </c>
      <c r="H270" s="18">
        <f t="shared" si="64"/>
        <v>4158</v>
      </c>
      <c r="I270" s="18">
        <f>$H$270*I254</f>
        <v>121.30114250637472</v>
      </c>
      <c r="J270" s="18">
        <f t="shared" ref="J270:K270" si="77">$H$270*J254</f>
        <v>94.583838788995124</v>
      </c>
      <c r="K270" s="18">
        <f t="shared" si="77"/>
        <v>78.603898721305654</v>
      </c>
      <c r="L270" s="18" t="s">
        <v>310</v>
      </c>
      <c r="M270" s="18" t="s">
        <v>310</v>
      </c>
      <c r="N270" s="18" t="s">
        <v>310</v>
      </c>
    </row>
    <row r="271" spans="3:14" ht="45">
      <c r="C271" s="138" t="s">
        <v>783</v>
      </c>
      <c r="D271" s="139" t="s">
        <v>783</v>
      </c>
      <c r="E271" s="64" t="s">
        <v>784</v>
      </c>
      <c r="F271" s="18">
        <v>16910</v>
      </c>
      <c r="G271" s="66">
        <v>0</v>
      </c>
      <c r="H271" s="18">
        <f t="shared" si="64"/>
        <v>16910</v>
      </c>
      <c r="I271" s="18">
        <f>$H$271*I254</f>
        <v>493.31465122241377</v>
      </c>
      <c r="J271" s="18">
        <f t="shared" ref="J271:K271" si="78">$H$271*J254</f>
        <v>384.65914235736113</v>
      </c>
      <c r="K271" s="18">
        <f t="shared" si="78"/>
        <v>319.67097820521371</v>
      </c>
      <c r="L271" s="18" t="s">
        <v>310</v>
      </c>
      <c r="M271" s="18" t="s">
        <v>310</v>
      </c>
      <c r="N271" s="18" t="s">
        <v>310</v>
      </c>
    </row>
    <row r="272" spans="3:14" ht="45">
      <c r="C272" s="138" t="s">
        <v>785</v>
      </c>
      <c r="D272" s="139" t="s">
        <v>785</v>
      </c>
      <c r="E272" s="64" t="s">
        <v>786</v>
      </c>
      <c r="F272" s="18">
        <v>1435</v>
      </c>
      <c r="G272" s="66">
        <v>0</v>
      </c>
      <c r="H272" s="18">
        <f t="shared" si="64"/>
        <v>1435</v>
      </c>
      <c r="I272" s="18">
        <f>$H$272*I254</f>
        <v>41.863188912132692</v>
      </c>
      <c r="J272" s="18">
        <f t="shared" ref="J272:K272" si="79">$H$272*J254</f>
        <v>32.642570625831652</v>
      </c>
      <c r="K272" s="18">
        <f t="shared" si="79"/>
        <v>27.127608144558351</v>
      </c>
      <c r="L272" s="18" t="s">
        <v>310</v>
      </c>
      <c r="M272" s="18" t="s">
        <v>310</v>
      </c>
      <c r="N272" s="18" t="s">
        <v>310</v>
      </c>
    </row>
    <row r="273" spans="3:14" ht="60">
      <c r="C273" s="138" t="s">
        <v>787</v>
      </c>
      <c r="D273" s="139" t="s">
        <v>787</v>
      </c>
      <c r="E273" s="64" t="s">
        <v>788</v>
      </c>
      <c r="F273" s="18">
        <v>8820</v>
      </c>
      <c r="G273" s="66">
        <v>0</v>
      </c>
      <c r="H273" s="18">
        <f t="shared" si="64"/>
        <v>8820</v>
      </c>
      <c r="I273" s="18">
        <f>$H$273*I254</f>
        <v>257.30545380140092</v>
      </c>
      <c r="J273" s="18">
        <f t="shared" ref="J273:K273" si="80">$H$273*J254</f>
        <v>200.63238530998964</v>
      </c>
      <c r="K273" s="18">
        <f t="shared" si="80"/>
        <v>166.73554274216352</v>
      </c>
      <c r="L273" s="18" t="s">
        <v>310</v>
      </c>
      <c r="M273" s="18" t="s">
        <v>310</v>
      </c>
      <c r="N273" s="18" t="s">
        <v>310</v>
      </c>
    </row>
    <row r="274" spans="3:14" ht="45">
      <c r="C274" s="138" t="s">
        <v>785</v>
      </c>
      <c r="D274" s="139" t="s">
        <v>785</v>
      </c>
      <c r="E274" s="64" t="s">
        <v>786</v>
      </c>
      <c r="F274" s="18">
        <v>1435</v>
      </c>
      <c r="G274" s="66">
        <v>0</v>
      </c>
      <c r="H274" s="18">
        <f t="shared" si="64"/>
        <v>1435</v>
      </c>
      <c r="I274" s="18">
        <f>$H$274*I254</f>
        <v>41.863188912132692</v>
      </c>
      <c r="J274" s="18">
        <f t="shared" ref="J274:K274" si="81">$H$274*J254</f>
        <v>32.642570625831652</v>
      </c>
      <c r="K274" s="18">
        <f t="shared" si="81"/>
        <v>27.127608144558351</v>
      </c>
      <c r="L274" s="18" t="s">
        <v>310</v>
      </c>
      <c r="M274" s="18" t="s">
        <v>310</v>
      </c>
      <c r="N274" s="18" t="s">
        <v>310</v>
      </c>
    </row>
    <row r="275" spans="3:14" ht="30">
      <c r="C275" s="138" t="s">
        <v>789</v>
      </c>
      <c r="D275" s="139" t="s">
        <v>789</v>
      </c>
      <c r="E275" s="64" t="s">
        <v>790</v>
      </c>
      <c r="F275" s="18">
        <v>173</v>
      </c>
      <c r="G275" s="66">
        <v>0</v>
      </c>
      <c r="H275" s="18">
        <f t="shared" si="64"/>
        <v>173</v>
      </c>
      <c r="I275" s="18">
        <f>$H$272*I254</f>
        <v>41.863188912132692</v>
      </c>
      <c r="J275" s="18">
        <f t="shared" ref="J275:K275" si="82">$H$272*J254</f>
        <v>32.642570625831652</v>
      </c>
      <c r="K275" s="18">
        <f t="shared" si="82"/>
        <v>27.127608144558351</v>
      </c>
      <c r="L275" s="18" t="s">
        <v>310</v>
      </c>
      <c r="M275" s="18" t="s">
        <v>310</v>
      </c>
      <c r="N275" s="18" t="s">
        <v>310</v>
      </c>
    </row>
    <row r="276" spans="3:14">
      <c r="C276" s="140" t="s">
        <v>23</v>
      </c>
      <c r="D276" s="140"/>
      <c r="E276" s="140"/>
      <c r="F276" s="140"/>
      <c r="G276" s="140"/>
      <c r="H276" s="140"/>
      <c r="I276" s="140"/>
      <c r="J276" s="140"/>
      <c r="K276" s="140"/>
    </row>
    <row r="277" spans="3:14">
      <c r="C277" s="138" t="s">
        <v>310</v>
      </c>
      <c r="D277" s="139"/>
      <c r="E277" s="64" t="s">
        <v>310</v>
      </c>
      <c r="F277" s="64" t="s">
        <v>310</v>
      </c>
      <c r="G277" s="64" t="s">
        <v>310</v>
      </c>
      <c r="H277" s="64" t="s">
        <v>310</v>
      </c>
      <c r="I277" s="64" t="s">
        <v>310</v>
      </c>
      <c r="J277" s="64" t="s">
        <v>310</v>
      </c>
      <c r="K277" s="64" t="s">
        <v>310</v>
      </c>
      <c r="L277" s="64" t="s">
        <v>310</v>
      </c>
      <c r="M277" s="64" t="s">
        <v>310</v>
      </c>
      <c r="N277" s="64" t="s">
        <v>310</v>
      </c>
    </row>
    <row r="278" spans="3:14" ht="15" customHeight="1">
      <c r="C278" s="140" t="s">
        <v>22</v>
      </c>
      <c r="D278" s="140"/>
      <c r="E278" s="140"/>
      <c r="F278" s="140"/>
      <c r="G278" s="140"/>
      <c r="H278" s="140"/>
      <c r="I278" s="140"/>
      <c r="J278" s="140"/>
      <c r="K278" s="140"/>
    </row>
    <row r="279" spans="3:14" ht="15" customHeight="1">
      <c r="C279" s="138" t="s">
        <v>310</v>
      </c>
      <c r="D279" s="139"/>
      <c r="E279" s="64" t="s">
        <v>310</v>
      </c>
      <c r="F279" s="64" t="s">
        <v>310</v>
      </c>
      <c r="G279" s="64" t="s">
        <v>310</v>
      </c>
      <c r="H279" s="64" t="s">
        <v>310</v>
      </c>
      <c r="I279" s="64" t="s">
        <v>310</v>
      </c>
      <c r="J279" s="64" t="s">
        <v>310</v>
      </c>
      <c r="K279" s="64" t="s">
        <v>310</v>
      </c>
      <c r="L279" s="64" t="s">
        <v>310</v>
      </c>
      <c r="M279" s="64" t="s">
        <v>310</v>
      </c>
      <c r="N279" s="64" t="s">
        <v>310</v>
      </c>
    </row>
    <row r="280" spans="3:14" ht="15" customHeight="1">
      <c r="C280" s="140" t="s">
        <v>34</v>
      </c>
      <c r="D280" s="140"/>
      <c r="E280" s="140"/>
      <c r="F280" s="140"/>
      <c r="G280" s="140"/>
      <c r="H280" s="140"/>
      <c r="I280" s="140"/>
      <c r="J280" s="140"/>
      <c r="K280" s="137"/>
    </row>
    <row r="281" spans="3:14" ht="15" customHeight="1">
      <c r="C281" s="138" t="s">
        <v>791</v>
      </c>
      <c r="D281" s="139"/>
      <c r="E281" s="67" t="s">
        <v>791</v>
      </c>
      <c r="F281" s="18">
        <v>165</v>
      </c>
      <c r="G281" s="66">
        <v>0</v>
      </c>
      <c r="H281" s="18">
        <f t="shared" ref="H281" si="83">(F281*(100%-G281))</f>
        <v>165</v>
      </c>
      <c r="I281" s="18">
        <v>165</v>
      </c>
      <c r="J281" s="18">
        <v>165</v>
      </c>
      <c r="K281" s="18">
        <v>165</v>
      </c>
      <c r="L281" s="64" t="s">
        <v>310</v>
      </c>
      <c r="M281" s="64" t="s">
        <v>310</v>
      </c>
      <c r="N281" s="64" t="s">
        <v>310</v>
      </c>
    </row>
    <row r="282" spans="3:14" ht="15" customHeight="1">
      <c r="C282" s="138" t="s">
        <v>792</v>
      </c>
      <c r="D282" s="139" t="s">
        <v>792</v>
      </c>
      <c r="E282" s="64" t="s">
        <v>793</v>
      </c>
      <c r="F282" s="160" t="s">
        <v>794</v>
      </c>
      <c r="G282" s="66">
        <v>0</v>
      </c>
      <c r="H282" s="160" t="s">
        <v>794</v>
      </c>
      <c r="I282" s="160" t="s">
        <v>794</v>
      </c>
      <c r="J282" s="160" t="s">
        <v>794</v>
      </c>
      <c r="K282" s="160" t="s">
        <v>794</v>
      </c>
      <c r="L282" s="64" t="s">
        <v>310</v>
      </c>
      <c r="M282" s="64" t="s">
        <v>310</v>
      </c>
      <c r="N282" s="64" t="s">
        <v>310</v>
      </c>
    </row>
    <row r="283" spans="3:14" ht="15" customHeight="1">
      <c r="C283" s="138" t="s">
        <v>795</v>
      </c>
      <c r="D283" s="139" t="s">
        <v>795</v>
      </c>
      <c r="E283" s="64" t="s">
        <v>796</v>
      </c>
      <c r="F283" s="161"/>
      <c r="G283" s="66">
        <v>0</v>
      </c>
      <c r="H283" s="161"/>
      <c r="I283" s="161"/>
      <c r="J283" s="161"/>
      <c r="K283" s="161"/>
      <c r="L283" s="64" t="s">
        <v>310</v>
      </c>
      <c r="M283" s="64" t="s">
        <v>310</v>
      </c>
      <c r="N283" s="64" t="s">
        <v>310</v>
      </c>
    </row>
    <row r="284" spans="3:14" ht="15" customHeight="1">
      <c r="C284" s="138" t="s">
        <v>797</v>
      </c>
      <c r="D284" s="139" t="s">
        <v>797</v>
      </c>
      <c r="E284" s="64" t="s">
        <v>798</v>
      </c>
      <c r="F284" s="161"/>
      <c r="G284" s="66">
        <v>0</v>
      </c>
      <c r="H284" s="161"/>
      <c r="I284" s="161"/>
      <c r="J284" s="161"/>
      <c r="K284" s="161"/>
      <c r="L284" s="64" t="s">
        <v>310</v>
      </c>
      <c r="M284" s="64" t="s">
        <v>310</v>
      </c>
      <c r="N284" s="64" t="s">
        <v>310</v>
      </c>
    </row>
    <row r="285" spans="3:14" ht="15" customHeight="1">
      <c r="C285" s="138" t="s">
        <v>799</v>
      </c>
      <c r="D285" s="139" t="s">
        <v>799</v>
      </c>
      <c r="E285" s="64" t="s">
        <v>800</v>
      </c>
      <c r="F285" s="162"/>
      <c r="G285" s="66">
        <v>0</v>
      </c>
      <c r="H285" s="162"/>
      <c r="I285" s="162"/>
      <c r="J285" s="162"/>
      <c r="K285" s="162"/>
      <c r="L285" s="64" t="s">
        <v>310</v>
      </c>
      <c r="M285" s="64" t="s">
        <v>310</v>
      </c>
      <c r="N285" s="64" t="s">
        <v>310</v>
      </c>
    </row>
    <row r="286" spans="3:14" ht="15" customHeight="1">
      <c r="C286" s="138" t="s">
        <v>801</v>
      </c>
      <c r="D286" s="139" t="s">
        <v>799</v>
      </c>
      <c r="E286" s="64" t="s">
        <v>802</v>
      </c>
      <c r="F286" s="75">
        <v>0.08</v>
      </c>
      <c r="G286" s="66">
        <v>0</v>
      </c>
      <c r="H286" s="75">
        <v>0.08</v>
      </c>
      <c r="I286" s="75">
        <v>0.08</v>
      </c>
      <c r="J286" s="75">
        <v>0.08</v>
      </c>
      <c r="K286" s="75">
        <v>0.08</v>
      </c>
      <c r="L286" s="64" t="s">
        <v>310</v>
      </c>
      <c r="M286" s="64" t="s">
        <v>310</v>
      </c>
      <c r="N286" s="64" t="s">
        <v>310</v>
      </c>
    </row>
    <row r="287" spans="3:14" ht="15" customHeight="1">
      <c r="C287" s="138" t="s">
        <v>803</v>
      </c>
      <c r="D287" s="139" t="s">
        <v>799</v>
      </c>
      <c r="E287" s="64" t="s">
        <v>804</v>
      </c>
      <c r="F287" s="75">
        <v>0.08</v>
      </c>
      <c r="G287" s="66">
        <v>0</v>
      </c>
      <c r="H287" s="75">
        <v>0.08</v>
      </c>
      <c r="I287" s="75">
        <v>0.08</v>
      </c>
      <c r="J287" s="75">
        <v>0.08</v>
      </c>
      <c r="K287" s="75">
        <v>0.08</v>
      </c>
      <c r="L287" s="64" t="s">
        <v>310</v>
      </c>
      <c r="M287" s="64" t="s">
        <v>310</v>
      </c>
      <c r="N287" s="64" t="s">
        <v>310</v>
      </c>
    </row>
    <row r="288" spans="3:14">
      <c r="C288" s="3" t="s">
        <v>16</v>
      </c>
      <c r="F288" s="19"/>
      <c r="G288" s="19"/>
      <c r="H288" s="19"/>
      <c r="I288" s="19"/>
      <c r="J288" s="19"/>
      <c r="K288" s="19"/>
    </row>
    <row r="289" spans="2:14">
      <c r="C289" s="142" t="s">
        <v>29</v>
      </c>
      <c r="D289" s="143"/>
      <c r="E289" s="69" t="s">
        <v>731</v>
      </c>
      <c r="F289" s="26" t="s">
        <v>731</v>
      </c>
      <c r="G289" s="70">
        <v>0</v>
      </c>
      <c r="H289" s="26" t="s">
        <v>731</v>
      </c>
      <c r="I289" s="26" t="s">
        <v>731</v>
      </c>
      <c r="J289" s="26" t="s">
        <v>731</v>
      </c>
      <c r="K289" s="26" t="s">
        <v>731</v>
      </c>
      <c r="L289" s="18" t="s">
        <v>310</v>
      </c>
      <c r="M289" s="18" t="s">
        <v>310</v>
      </c>
      <c r="N289" s="18" t="s">
        <v>310</v>
      </c>
    </row>
    <row r="290" spans="2:14">
      <c r="C290" s="142" t="s">
        <v>732</v>
      </c>
      <c r="D290" s="143"/>
      <c r="E290" s="69" t="s">
        <v>732</v>
      </c>
      <c r="F290" s="20">
        <v>495</v>
      </c>
      <c r="G290" s="70">
        <v>0</v>
      </c>
      <c r="H290" s="18">
        <f t="shared" ref="H290" si="84">(F290*(100%-G290))</f>
        <v>495</v>
      </c>
      <c r="I290" s="20">
        <v>495</v>
      </c>
      <c r="J290" s="20">
        <v>495</v>
      </c>
      <c r="K290" s="20">
        <v>495</v>
      </c>
      <c r="L290" s="18" t="s">
        <v>310</v>
      </c>
      <c r="M290" s="18" t="s">
        <v>310</v>
      </c>
      <c r="N290" s="18" t="s">
        <v>310</v>
      </c>
    </row>
    <row r="291" spans="2:14">
      <c r="C291" s="136" t="s">
        <v>40</v>
      </c>
      <c r="D291" s="137"/>
      <c r="E291" s="71" t="s">
        <v>310</v>
      </c>
      <c r="F291" s="72" t="s">
        <v>310</v>
      </c>
      <c r="G291" s="73">
        <v>0</v>
      </c>
      <c r="H291" s="74">
        <v>0</v>
      </c>
      <c r="I291" s="72" t="s">
        <v>310</v>
      </c>
      <c r="J291" s="72" t="s">
        <v>310</v>
      </c>
      <c r="K291" s="72" t="s">
        <v>310</v>
      </c>
      <c r="L291" s="24" t="s">
        <v>310</v>
      </c>
      <c r="M291" s="24" t="s">
        <v>310</v>
      </c>
      <c r="N291" s="24" t="s">
        <v>310</v>
      </c>
    </row>
    <row r="292" spans="2:14">
      <c r="C292" s="136" t="s">
        <v>734</v>
      </c>
      <c r="D292" s="137"/>
      <c r="E292" s="71" t="s">
        <v>735</v>
      </c>
      <c r="F292" s="72">
        <v>150</v>
      </c>
      <c r="G292" s="73">
        <v>0</v>
      </c>
      <c r="H292" s="74">
        <f t="shared" ref="H292:H297" si="85">(F292*(100%-G292))</f>
        <v>150</v>
      </c>
      <c r="I292" s="72">
        <v>150</v>
      </c>
      <c r="J292" s="72">
        <v>150</v>
      </c>
      <c r="K292" s="72">
        <v>150</v>
      </c>
      <c r="L292" s="24" t="s">
        <v>310</v>
      </c>
      <c r="M292" s="24" t="s">
        <v>310</v>
      </c>
      <c r="N292" s="24" t="s">
        <v>310</v>
      </c>
    </row>
    <row r="293" spans="2:14">
      <c r="C293" s="136" t="s">
        <v>736</v>
      </c>
      <c r="D293" s="137"/>
      <c r="E293" s="71" t="s">
        <v>737</v>
      </c>
      <c r="F293" s="72">
        <v>185</v>
      </c>
      <c r="G293" s="73">
        <v>0</v>
      </c>
      <c r="H293" s="74">
        <f t="shared" si="85"/>
        <v>185</v>
      </c>
      <c r="I293" s="72">
        <v>185</v>
      </c>
      <c r="J293" s="72">
        <v>185</v>
      </c>
      <c r="K293" s="72">
        <v>185</v>
      </c>
      <c r="L293" s="24" t="s">
        <v>310</v>
      </c>
      <c r="M293" s="24" t="s">
        <v>310</v>
      </c>
      <c r="N293" s="24" t="s">
        <v>310</v>
      </c>
    </row>
    <row r="294" spans="2:14">
      <c r="C294" s="136" t="s">
        <v>738</v>
      </c>
      <c r="D294" s="137"/>
      <c r="E294" s="71" t="s">
        <v>739</v>
      </c>
      <c r="F294" s="72">
        <v>250</v>
      </c>
      <c r="G294" s="73">
        <v>0</v>
      </c>
      <c r="H294" s="74">
        <f t="shared" si="85"/>
        <v>250</v>
      </c>
      <c r="I294" s="72">
        <v>250</v>
      </c>
      <c r="J294" s="72">
        <v>250</v>
      </c>
      <c r="K294" s="72">
        <v>250</v>
      </c>
      <c r="L294" s="24" t="s">
        <v>310</v>
      </c>
      <c r="M294" s="24" t="s">
        <v>310</v>
      </c>
      <c r="N294" s="24" t="s">
        <v>310</v>
      </c>
    </row>
    <row r="295" spans="2:14">
      <c r="C295" s="136" t="s">
        <v>24</v>
      </c>
      <c r="D295" s="137"/>
      <c r="E295" s="71" t="s">
        <v>742</v>
      </c>
      <c r="F295" s="72">
        <v>175</v>
      </c>
      <c r="G295" s="73">
        <v>0</v>
      </c>
      <c r="H295" s="74">
        <f t="shared" si="85"/>
        <v>175</v>
      </c>
      <c r="I295" s="72">
        <v>175</v>
      </c>
      <c r="J295" s="72">
        <v>175</v>
      </c>
      <c r="K295" s="72">
        <v>175</v>
      </c>
      <c r="L295" s="24" t="s">
        <v>310</v>
      </c>
      <c r="M295" s="24" t="s">
        <v>310</v>
      </c>
      <c r="N295" s="24" t="s">
        <v>310</v>
      </c>
    </row>
    <row r="296" spans="2:14">
      <c r="C296" s="136" t="s">
        <v>25</v>
      </c>
      <c r="D296" s="137"/>
      <c r="E296" s="71" t="s">
        <v>88</v>
      </c>
      <c r="F296" s="72">
        <v>0</v>
      </c>
      <c r="G296" s="73">
        <v>0</v>
      </c>
      <c r="H296" s="74">
        <f t="shared" si="85"/>
        <v>0</v>
      </c>
      <c r="I296" s="72">
        <v>0</v>
      </c>
      <c r="J296" s="72">
        <v>0</v>
      </c>
      <c r="K296" s="72">
        <v>0</v>
      </c>
      <c r="L296" s="24" t="s">
        <v>310</v>
      </c>
      <c r="M296" s="24" t="s">
        <v>310</v>
      </c>
      <c r="N296" s="24" t="s">
        <v>310</v>
      </c>
    </row>
    <row r="297" spans="2:14">
      <c r="C297" s="136" t="s">
        <v>35</v>
      </c>
      <c r="D297" s="137"/>
      <c r="E297" s="71" t="s">
        <v>310</v>
      </c>
      <c r="F297" s="72">
        <v>0</v>
      </c>
      <c r="G297" s="73">
        <v>0</v>
      </c>
      <c r="H297" s="74">
        <f t="shared" si="85"/>
        <v>0</v>
      </c>
      <c r="I297" s="72">
        <v>0</v>
      </c>
      <c r="J297" s="72">
        <v>0</v>
      </c>
      <c r="K297" s="72">
        <v>0</v>
      </c>
      <c r="L297" s="24" t="s">
        <v>310</v>
      </c>
      <c r="M297" s="24" t="s">
        <v>310</v>
      </c>
      <c r="N297" s="24" t="s">
        <v>310</v>
      </c>
    </row>
    <row r="298" spans="2:14">
      <c r="C298" s="136" t="s">
        <v>33</v>
      </c>
      <c r="D298" s="137"/>
      <c r="E298" s="71" t="s">
        <v>731</v>
      </c>
      <c r="F298" s="24" t="s">
        <v>731</v>
      </c>
      <c r="G298" s="73">
        <v>0</v>
      </c>
      <c r="H298" s="24" t="s">
        <v>731</v>
      </c>
      <c r="I298" s="24" t="s">
        <v>731</v>
      </c>
      <c r="J298" s="24" t="s">
        <v>731</v>
      </c>
      <c r="K298" s="24" t="s">
        <v>731</v>
      </c>
      <c r="L298" s="24" t="s">
        <v>310</v>
      </c>
      <c r="M298" s="24" t="s">
        <v>310</v>
      </c>
      <c r="N298" s="24" t="s">
        <v>310</v>
      </c>
    </row>
    <row r="300" spans="2:14">
      <c r="C300" s="4" t="s">
        <v>2</v>
      </c>
      <c r="D300" s="5" t="s">
        <v>751</v>
      </c>
      <c r="E300" s="60"/>
    </row>
    <row r="301" spans="2:14" ht="15.75">
      <c r="C301" s="4" t="s">
        <v>5</v>
      </c>
      <c r="D301" s="16" t="s">
        <v>807</v>
      </c>
      <c r="E301" s="60"/>
    </row>
    <row r="302" spans="2:14" ht="15" customHeight="1">
      <c r="C302" s="4" t="s">
        <v>37</v>
      </c>
      <c r="D302" s="5" t="s">
        <v>753</v>
      </c>
      <c r="E302" s="60"/>
    </row>
    <row r="303" spans="2:14">
      <c r="C303" s="4" t="s">
        <v>38</v>
      </c>
      <c r="D303" s="5" t="s">
        <v>707</v>
      </c>
    </row>
    <row r="304" spans="2:14" s="10" customFormat="1">
      <c r="B304" s="9"/>
      <c r="E304" s="61"/>
      <c r="F304" s="147" t="s">
        <v>3</v>
      </c>
      <c r="G304" s="148"/>
      <c r="H304" s="149"/>
      <c r="I304" s="146" t="s">
        <v>4</v>
      </c>
      <c r="J304" s="146"/>
      <c r="K304" s="146"/>
      <c r="L304" s="146" t="s">
        <v>27</v>
      </c>
      <c r="M304" s="146"/>
      <c r="N304" s="146"/>
    </row>
    <row r="305" spans="2:14" s="10" customFormat="1">
      <c r="B305" s="9"/>
      <c r="E305" s="61"/>
      <c r="F305" s="147" t="s">
        <v>6</v>
      </c>
      <c r="G305" s="148"/>
      <c r="H305" s="149"/>
      <c r="I305" s="150" t="s">
        <v>26</v>
      </c>
      <c r="J305" s="150"/>
      <c r="K305" s="150"/>
      <c r="L305" s="150" t="s">
        <v>26</v>
      </c>
      <c r="M305" s="150"/>
      <c r="N305" s="150"/>
    </row>
    <row r="306" spans="2:14" s="13" customFormat="1">
      <c r="B306" s="11"/>
      <c r="C306" s="151" t="s">
        <v>14</v>
      </c>
      <c r="D306" s="152"/>
      <c r="E306" s="62" t="s">
        <v>17</v>
      </c>
      <c r="F306" s="28" t="s">
        <v>8</v>
      </c>
      <c r="G306" s="28" t="s">
        <v>18</v>
      </c>
      <c r="H306" s="28" t="s">
        <v>19</v>
      </c>
      <c r="I306" s="28" t="s">
        <v>9</v>
      </c>
      <c r="J306" s="28" t="s">
        <v>10</v>
      </c>
      <c r="K306" s="28" t="s">
        <v>11</v>
      </c>
      <c r="L306" s="28" t="s">
        <v>9</v>
      </c>
      <c r="M306" s="28" t="s">
        <v>10</v>
      </c>
      <c r="N306" s="28" t="s">
        <v>11</v>
      </c>
    </row>
    <row r="307" spans="2:14" s="13" customFormat="1">
      <c r="B307" s="11"/>
      <c r="C307" s="43"/>
      <c r="D307" s="44"/>
      <c r="E307" s="62"/>
      <c r="F307" s="28"/>
      <c r="G307" s="28"/>
      <c r="H307" s="28"/>
      <c r="I307" s="63">
        <v>2.9172953945737067E-2</v>
      </c>
      <c r="J307" s="63">
        <v>2.2747435976189303E-2</v>
      </c>
      <c r="K307" s="63">
        <v>1.8904256546730558E-2</v>
      </c>
      <c r="L307" s="28"/>
      <c r="M307" s="28"/>
      <c r="N307" s="28"/>
    </row>
    <row r="308" spans="2:14" ht="33" customHeight="1">
      <c r="C308" s="157" t="s">
        <v>15</v>
      </c>
      <c r="D308" s="158"/>
      <c r="E308" s="64" t="s">
        <v>808</v>
      </c>
      <c r="F308" s="18">
        <v>45047</v>
      </c>
      <c r="G308" s="65">
        <v>2.5000000000000001E-2</v>
      </c>
      <c r="H308" s="18">
        <f>(F308*(100%-G308))</f>
        <v>43920.824999999997</v>
      </c>
      <c r="I308" s="18">
        <f>$H$308*I307</f>
        <v>1281.3002049837771</v>
      </c>
      <c r="J308" s="18">
        <f>$H$308*J307</f>
        <v>999.08615470891448</v>
      </c>
      <c r="K308" s="18">
        <f>$H$308*K307</f>
        <v>830.29054354405707</v>
      </c>
      <c r="L308" s="18" t="s">
        <v>310</v>
      </c>
      <c r="M308" s="18" t="s">
        <v>310</v>
      </c>
      <c r="N308" s="18" t="s">
        <v>310</v>
      </c>
    </row>
    <row r="309" spans="2:14">
      <c r="B309" s="15"/>
      <c r="C309" s="156" t="s">
        <v>20</v>
      </c>
      <c r="D309" s="156"/>
      <c r="E309" s="156"/>
      <c r="F309" s="156"/>
      <c r="G309" s="156"/>
      <c r="H309" s="156"/>
      <c r="I309" s="156"/>
      <c r="J309" s="156"/>
      <c r="K309" s="156"/>
    </row>
    <row r="310" spans="2:14" ht="60">
      <c r="C310" s="138" t="s">
        <v>755</v>
      </c>
      <c r="D310" s="139" t="s">
        <v>755</v>
      </c>
      <c r="E310" s="64" t="s">
        <v>756</v>
      </c>
      <c r="F310" s="18">
        <v>362</v>
      </c>
      <c r="G310" s="66">
        <v>0</v>
      </c>
      <c r="H310" s="18">
        <f t="shared" ref="H310:H328" si="86">(F310*(100%-G310))</f>
        <v>362</v>
      </c>
      <c r="I310" s="18">
        <f>$H$310*I307</f>
        <v>10.560609328356819</v>
      </c>
      <c r="J310" s="18">
        <f t="shared" ref="J310:K310" si="87">$H$310*J307</f>
        <v>8.2345718233805272</v>
      </c>
      <c r="K310" s="18">
        <f t="shared" si="87"/>
        <v>6.843340869916462</v>
      </c>
      <c r="L310" s="18" t="s">
        <v>310</v>
      </c>
      <c r="M310" s="18" t="s">
        <v>310</v>
      </c>
      <c r="N310" s="18" t="s">
        <v>310</v>
      </c>
    </row>
    <row r="311" spans="2:14">
      <c r="C311" s="138" t="s">
        <v>757</v>
      </c>
      <c r="D311" s="139" t="s">
        <v>757</v>
      </c>
      <c r="E311" s="64" t="s">
        <v>758</v>
      </c>
      <c r="F311" s="18">
        <v>2228</v>
      </c>
      <c r="G311" s="66">
        <v>0</v>
      </c>
      <c r="H311" s="18">
        <f t="shared" si="86"/>
        <v>2228</v>
      </c>
      <c r="I311" s="18">
        <f>$H$311*I307</f>
        <v>64.997341391102182</v>
      </c>
      <c r="J311" s="18">
        <f t="shared" ref="J311:K311" si="88">$H$311*J307</f>
        <v>50.681287354949767</v>
      </c>
      <c r="K311" s="18">
        <f t="shared" si="88"/>
        <v>42.118683586115679</v>
      </c>
      <c r="L311" s="18" t="s">
        <v>310</v>
      </c>
      <c r="M311" s="18" t="s">
        <v>310</v>
      </c>
      <c r="N311" s="18" t="s">
        <v>310</v>
      </c>
    </row>
    <row r="312" spans="2:14" ht="30">
      <c r="C312" s="138" t="s">
        <v>759</v>
      </c>
      <c r="D312" s="139" t="s">
        <v>759</v>
      </c>
      <c r="E312" s="64" t="s">
        <v>760</v>
      </c>
      <c r="F312" s="18">
        <v>923</v>
      </c>
      <c r="G312" s="66">
        <v>0</v>
      </c>
      <c r="H312" s="18">
        <f t="shared" si="86"/>
        <v>923</v>
      </c>
      <c r="I312" s="18">
        <f>$H$312*I307</f>
        <v>26.926636491915314</v>
      </c>
      <c r="J312" s="18">
        <f t="shared" ref="J312:K312" si="89">$H$312*J307</f>
        <v>20.995883406022728</v>
      </c>
      <c r="K312" s="18">
        <f t="shared" si="89"/>
        <v>17.448628792632306</v>
      </c>
      <c r="L312" s="18" t="s">
        <v>310</v>
      </c>
      <c r="M312" s="18" t="s">
        <v>310</v>
      </c>
      <c r="N312" s="18" t="s">
        <v>310</v>
      </c>
    </row>
    <row r="313" spans="2:14" ht="30">
      <c r="C313" s="138" t="s">
        <v>761</v>
      </c>
      <c r="D313" s="139" t="s">
        <v>761</v>
      </c>
      <c r="E313" s="64" t="s">
        <v>762</v>
      </c>
      <c r="F313" s="18">
        <v>686</v>
      </c>
      <c r="G313" s="66">
        <v>0</v>
      </c>
      <c r="H313" s="18">
        <f t="shared" si="86"/>
        <v>686</v>
      </c>
      <c r="I313" s="18">
        <f>$H$313*I307</f>
        <v>20.012646406775627</v>
      </c>
      <c r="J313" s="18">
        <f t="shared" ref="J313:K313" si="90">$H$313*J307</f>
        <v>15.604741079665862</v>
      </c>
      <c r="K313" s="18">
        <f t="shared" si="90"/>
        <v>12.968319991057163</v>
      </c>
      <c r="L313" s="18" t="s">
        <v>310</v>
      </c>
      <c r="M313" s="18" t="s">
        <v>310</v>
      </c>
      <c r="N313" s="18" t="s">
        <v>310</v>
      </c>
    </row>
    <row r="314" spans="2:14" ht="30">
      <c r="C314" s="138" t="s">
        <v>763</v>
      </c>
      <c r="D314" s="139" t="s">
        <v>763</v>
      </c>
      <c r="E314" s="64" t="s">
        <v>764</v>
      </c>
      <c r="F314" s="18">
        <v>18575</v>
      </c>
      <c r="G314" s="66">
        <v>0</v>
      </c>
      <c r="H314" s="18">
        <f t="shared" si="86"/>
        <v>18575</v>
      </c>
      <c r="I314" s="18">
        <f>$H$314*I307</f>
        <v>541.88761954206598</v>
      </c>
      <c r="J314" s="18">
        <f t="shared" ref="J314:K314" si="91">$H$314*J307</f>
        <v>422.53362325771633</v>
      </c>
      <c r="K314" s="18">
        <f t="shared" si="91"/>
        <v>351.14656535552012</v>
      </c>
      <c r="L314" s="18" t="s">
        <v>310</v>
      </c>
      <c r="M314" s="18" t="s">
        <v>310</v>
      </c>
      <c r="N314" s="18" t="s">
        <v>310</v>
      </c>
    </row>
    <row r="315" spans="2:14" ht="30">
      <c r="C315" s="138" t="s">
        <v>765</v>
      </c>
      <c r="D315" s="139" t="s">
        <v>765</v>
      </c>
      <c r="E315" s="64" t="s">
        <v>766</v>
      </c>
      <c r="F315" s="18">
        <v>1037</v>
      </c>
      <c r="G315" s="66">
        <v>0</v>
      </c>
      <c r="H315" s="18">
        <f t="shared" si="86"/>
        <v>1037</v>
      </c>
      <c r="I315" s="18">
        <f>$H$315*I307</f>
        <v>30.252353241729338</v>
      </c>
      <c r="J315" s="18">
        <f t="shared" ref="J315:K315" si="92">$H$315*J307</f>
        <v>23.589091107308306</v>
      </c>
      <c r="K315" s="18">
        <f t="shared" si="92"/>
        <v>19.603714038959588</v>
      </c>
      <c r="L315" s="18" t="s">
        <v>310</v>
      </c>
      <c r="M315" s="18" t="s">
        <v>310</v>
      </c>
      <c r="N315" s="18" t="s">
        <v>310</v>
      </c>
    </row>
    <row r="316" spans="2:14" ht="45">
      <c r="C316" s="138" t="s">
        <v>767</v>
      </c>
      <c r="D316" s="139" t="s">
        <v>767</v>
      </c>
      <c r="E316" s="64" t="s">
        <v>768</v>
      </c>
      <c r="F316" s="18">
        <v>1150</v>
      </c>
      <c r="G316" s="66">
        <v>0</v>
      </c>
      <c r="H316" s="18">
        <f t="shared" si="86"/>
        <v>1150</v>
      </c>
      <c r="I316" s="18">
        <f>$H$316*I307</f>
        <v>33.548897037597627</v>
      </c>
      <c r="J316" s="18">
        <f t="shared" ref="J316:K316" si="93">$H$316*J307</f>
        <v>26.159551372617699</v>
      </c>
      <c r="K316" s="18">
        <f t="shared" si="93"/>
        <v>21.739895028740143</v>
      </c>
      <c r="L316" s="18" t="s">
        <v>310</v>
      </c>
      <c r="M316" s="18" t="s">
        <v>310</v>
      </c>
      <c r="N316" s="18" t="s">
        <v>310</v>
      </c>
    </row>
    <row r="317" spans="2:14" ht="30">
      <c r="C317" s="138" t="s">
        <v>769</v>
      </c>
      <c r="D317" s="139" t="s">
        <v>769</v>
      </c>
      <c r="E317" s="64" t="s">
        <v>770</v>
      </c>
      <c r="F317" s="18">
        <v>30055</v>
      </c>
      <c r="G317" s="66">
        <v>0</v>
      </c>
      <c r="H317" s="18">
        <f t="shared" si="86"/>
        <v>30055</v>
      </c>
      <c r="I317" s="18">
        <f>$H$317*I307</f>
        <v>876.79313083912757</v>
      </c>
      <c r="J317" s="18">
        <f t="shared" ref="J317:K317" si="94">$H$317*J307</f>
        <v>683.67418826436949</v>
      </c>
      <c r="K317" s="18">
        <f t="shared" si="94"/>
        <v>568.16743051198694</v>
      </c>
      <c r="L317" s="18" t="s">
        <v>310</v>
      </c>
      <c r="M317" s="18" t="s">
        <v>310</v>
      </c>
      <c r="N317" s="18" t="s">
        <v>310</v>
      </c>
    </row>
    <row r="318" spans="2:14" ht="30">
      <c r="C318" s="138" t="s">
        <v>771</v>
      </c>
      <c r="D318" s="139" t="s">
        <v>771</v>
      </c>
      <c r="E318" s="64" t="s">
        <v>772</v>
      </c>
      <c r="F318" s="18">
        <v>2074</v>
      </c>
      <c r="G318" s="66">
        <v>0</v>
      </c>
      <c r="H318" s="18">
        <f t="shared" si="86"/>
        <v>2074</v>
      </c>
      <c r="I318" s="18">
        <f>$H$318*I307</f>
        <v>60.504706483458676</v>
      </c>
      <c r="J318" s="18">
        <f t="shared" ref="J318:K318" si="95">$H$318*J307</f>
        <v>47.178182214616612</v>
      </c>
      <c r="K318" s="18">
        <f t="shared" si="95"/>
        <v>39.207428077919175</v>
      </c>
      <c r="L318" s="18" t="s">
        <v>310</v>
      </c>
      <c r="M318" s="18" t="s">
        <v>310</v>
      </c>
      <c r="N318" s="18" t="s">
        <v>310</v>
      </c>
    </row>
    <row r="319" spans="2:14" ht="30">
      <c r="C319" s="138" t="s">
        <v>773</v>
      </c>
      <c r="D319" s="139" t="s">
        <v>773</v>
      </c>
      <c r="E319" s="64" t="s">
        <v>774</v>
      </c>
      <c r="F319" s="18">
        <v>36110</v>
      </c>
      <c r="G319" s="66">
        <v>0</v>
      </c>
      <c r="H319" s="18">
        <f t="shared" si="86"/>
        <v>36110</v>
      </c>
      <c r="I319" s="18">
        <f>$H$319*I307</f>
        <v>1053.4353669805655</v>
      </c>
      <c r="J319" s="18">
        <f t="shared" ref="J319:K319" si="96">$H$319*J307</f>
        <v>821.40991310019569</v>
      </c>
      <c r="K319" s="18">
        <f t="shared" si="96"/>
        <v>682.63270390244043</v>
      </c>
      <c r="L319" s="18" t="s">
        <v>310</v>
      </c>
      <c r="M319" s="18" t="s">
        <v>310</v>
      </c>
      <c r="N319" s="18" t="s">
        <v>310</v>
      </c>
    </row>
    <row r="320" spans="2:14" ht="45">
      <c r="C320" s="138" t="s">
        <v>775</v>
      </c>
      <c r="D320" s="139" t="s">
        <v>775</v>
      </c>
      <c r="E320" s="64" t="s">
        <v>776</v>
      </c>
      <c r="F320" s="18">
        <v>40215</v>
      </c>
      <c r="G320" s="66">
        <v>0</v>
      </c>
      <c r="H320" s="18">
        <f t="shared" si="86"/>
        <v>40215</v>
      </c>
      <c r="I320" s="18">
        <f>$H$320*I307</f>
        <v>1173.1903429278161</v>
      </c>
      <c r="J320" s="18">
        <f t="shared" ref="J320:K320" si="97">$H$320*J307</f>
        <v>914.78813778245285</v>
      </c>
      <c r="K320" s="18">
        <f t="shared" si="97"/>
        <v>760.23467702676942</v>
      </c>
      <c r="L320" s="18" t="s">
        <v>310</v>
      </c>
      <c r="M320" s="18" t="s">
        <v>310</v>
      </c>
      <c r="N320" s="18" t="s">
        <v>310</v>
      </c>
    </row>
    <row r="321" spans="3:14" ht="45">
      <c r="C321" s="138" t="s">
        <v>777</v>
      </c>
      <c r="D321" s="139" t="s">
        <v>777</v>
      </c>
      <c r="E321" s="64" t="s">
        <v>778</v>
      </c>
      <c r="F321" s="18">
        <v>4617</v>
      </c>
      <c r="G321" s="66">
        <v>0</v>
      </c>
      <c r="H321" s="18">
        <f t="shared" si="86"/>
        <v>4617</v>
      </c>
      <c r="I321" s="18">
        <f>$H$321*I307</f>
        <v>134.69152836746804</v>
      </c>
      <c r="J321" s="18">
        <f t="shared" ref="J321:K321" si="98">$H$321*J307</f>
        <v>105.02491190206601</v>
      </c>
      <c r="K321" s="18">
        <f t="shared" si="98"/>
        <v>87.280952476254981</v>
      </c>
      <c r="L321" s="18" t="s">
        <v>310</v>
      </c>
      <c r="M321" s="18" t="s">
        <v>310</v>
      </c>
      <c r="N321" s="18" t="s">
        <v>310</v>
      </c>
    </row>
    <row r="322" spans="3:14" ht="30">
      <c r="C322" s="138" t="s">
        <v>779</v>
      </c>
      <c r="D322" s="139" t="s">
        <v>779</v>
      </c>
      <c r="E322" s="64" t="s">
        <v>780</v>
      </c>
      <c r="F322" s="18">
        <v>625</v>
      </c>
      <c r="G322" s="66">
        <v>0</v>
      </c>
      <c r="H322" s="18">
        <f t="shared" si="86"/>
        <v>625</v>
      </c>
      <c r="I322" s="18">
        <f>$H$322*I307</f>
        <v>18.233096216085666</v>
      </c>
      <c r="J322" s="18">
        <f t="shared" ref="J322:K322" si="99">$H$322*J307</f>
        <v>14.217147485118314</v>
      </c>
      <c r="K322" s="18">
        <f t="shared" si="99"/>
        <v>11.815160341706598</v>
      </c>
      <c r="L322" s="18" t="s">
        <v>310</v>
      </c>
      <c r="M322" s="18" t="s">
        <v>310</v>
      </c>
      <c r="N322" s="18" t="s">
        <v>310</v>
      </c>
    </row>
    <row r="323" spans="3:14" ht="30">
      <c r="C323" s="138" t="s">
        <v>781</v>
      </c>
      <c r="D323" s="139" t="s">
        <v>781</v>
      </c>
      <c r="E323" s="64" t="s">
        <v>782</v>
      </c>
      <c r="F323" s="18">
        <v>4158</v>
      </c>
      <c r="G323" s="66">
        <v>0</v>
      </c>
      <c r="H323" s="18">
        <f t="shared" si="86"/>
        <v>4158</v>
      </c>
      <c r="I323" s="18">
        <f>$H$323*I307</f>
        <v>121.30114250637472</v>
      </c>
      <c r="J323" s="18">
        <f t="shared" ref="J323:K323" si="100">$H$323*J307</f>
        <v>94.583838788995124</v>
      </c>
      <c r="K323" s="18">
        <f t="shared" si="100"/>
        <v>78.603898721305654</v>
      </c>
      <c r="L323" s="18" t="s">
        <v>310</v>
      </c>
      <c r="M323" s="18" t="s">
        <v>310</v>
      </c>
      <c r="N323" s="18" t="s">
        <v>310</v>
      </c>
    </row>
    <row r="324" spans="3:14" ht="45">
      <c r="C324" s="138" t="s">
        <v>783</v>
      </c>
      <c r="D324" s="139" t="s">
        <v>783</v>
      </c>
      <c r="E324" s="64" t="s">
        <v>784</v>
      </c>
      <c r="F324" s="18">
        <v>16910</v>
      </c>
      <c r="G324" s="66">
        <v>0</v>
      </c>
      <c r="H324" s="18">
        <f t="shared" si="86"/>
        <v>16910</v>
      </c>
      <c r="I324" s="18">
        <f>$H$324*I307</f>
        <v>493.31465122241377</v>
      </c>
      <c r="J324" s="18">
        <f t="shared" ref="J324:K324" si="101">$H$324*J307</f>
        <v>384.65914235736113</v>
      </c>
      <c r="K324" s="18">
        <f t="shared" si="101"/>
        <v>319.67097820521371</v>
      </c>
      <c r="L324" s="18" t="s">
        <v>310</v>
      </c>
      <c r="M324" s="18" t="s">
        <v>310</v>
      </c>
      <c r="N324" s="18" t="s">
        <v>310</v>
      </c>
    </row>
    <row r="325" spans="3:14" ht="45">
      <c r="C325" s="138" t="s">
        <v>785</v>
      </c>
      <c r="D325" s="139" t="s">
        <v>785</v>
      </c>
      <c r="E325" s="64" t="s">
        <v>786</v>
      </c>
      <c r="F325" s="18">
        <v>1435</v>
      </c>
      <c r="G325" s="66">
        <v>0</v>
      </c>
      <c r="H325" s="18">
        <f t="shared" si="86"/>
        <v>1435</v>
      </c>
      <c r="I325" s="18">
        <f>$H$325*I307</f>
        <v>41.863188912132692</v>
      </c>
      <c r="J325" s="18">
        <f t="shared" ref="J325:K325" si="102">$H$325*J307</f>
        <v>32.642570625831652</v>
      </c>
      <c r="K325" s="18">
        <f t="shared" si="102"/>
        <v>27.127608144558351</v>
      </c>
      <c r="L325" s="18" t="s">
        <v>310</v>
      </c>
      <c r="M325" s="18" t="s">
        <v>310</v>
      </c>
      <c r="N325" s="18" t="s">
        <v>310</v>
      </c>
    </row>
    <row r="326" spans="3:14" ht="60">
      <c r="C326" s="138" t="s">
        <v>787</v>
      </c>
      <c r="D326" s="139" t="s">
        <v>787</v>
      </c>
      <c r="E326" s="64" t="s">
        <v>788</v>
      </c>
      <c r="F326" s="18">
        <v>8820</v>
      </c>
      <c r="G326" s="66">
        <v>0</v>
      </c>
      <c r="H326" s="18">
        <f t="shared" si="86"/>
        <v>8820</v>
      </c>
      <c r="I326" s="18">
        <f>$H$326*I307</f>
        <v>257.30545380140092</v>
      </c>
      <c r="J326" s="18">
        <f t="shared" ref="J326:K326" si="103">$H$326*J307</f>
        <v>200.63238530998964</v>
      </c>
      <c r="K326" s="18">
        <f t="shared" si="103"/>
        <v>166.73554274216352</v>
      </c>
      <c r="L326" s="18" t="s">
        <v>310</v>
      </c>
      <c r="M326" s="18" t="s">
        <v>310</v>
      </c>
      <c r="N326" s="18" t="s">
        <v>310</v>
      </c>
    </row>
    <row r="327" spans="3:14" ht="45">
      <c r="C327" s="138" t="s">
        <v>785</v>
      </c>
      <c r="D327" s="139" t="s">
        <v>785</v>
      </c>
      <c r="E327" s="64" t="s">
        <v>786</v>
      </c>
      <c r="F327" s="18">
        <v>1435</v>
      </c>
      <c r="G327" s="66">
        <v>0</v>
      </c>
      <c r="H327" s="18">
        <f t="shared" si="86"/>
        <v>1435</v>
      </c>
      <c r="I327" s="18">
        <f>$H$327*I307</f>
        <v>41.863188912132692</v>
      </c>
      <c r="J327" s="18">
        <f t="shared" ref="J327:K327" si="104">$H$327*J307</f>
        <v>32.642570625831652</v>
      </c>
      <c r="K327" s="18">
        <f t="shared" si="104"/>
        <v>27.127608144558351</v>
      </c>
      <c r="L327" s="18" t="s">
        <v>310</v>
      </c>
      <c r="M327" s="18" t="s">
        <v>310</v>
      </c>
      <c r="N327" s="18" t="s">
        <v>310</v>
      </c>
    </row>
    <row r="328" spans="3:14" ht="30">
      <c r="C328" s="138" t="s">
        <v>789</v>
      </c>
      <c r="D328" s="139" t="s">
        <v>789</v>
      </c>
      <c r="E328" s="64" t="s">
        <v>790</v>
      </c>
      <c r="F328" s="18">
        <v>173</v>
      </c>
      <c r="G328" s="66">
        <v>0</v>
      </c>
      <c r="H328" s="18">
        <f t="shared" si="86"/>
        <v>173</v>
      </c>
      <c r="I328" s="18">
        <f>$H$328*I307</f>
        <v>5.0469210326125129</v>
      </c>
      <c r="J328" s="18">
        <f t="shared" ref="J328:K328" si="105">$H$328*J307</f>
        <v>3.9353064238807494</v>
      </c>
      <c r="K328" s="18">
        <f t="shared" si="105"/>
        <v>3.2704363825843865</v>
      </c>
      <c r="L328" s="18" t="s">
        <v>310</v>
      </c>
      <c r="M328" s="18" t="s">
        <v>310</v>
      </c>
      <c r="N328" s="18" t="s">
        <v>310</v>
      </c>
    </row>
    <row r="329" spans="3:14">
      <c r="C329" s="140" t="s">
        <v>23</v>
      </c>
      <c r="D329" s="140"/>
      <c r="E329" s="140"/>
      <c r="F329" s="140"/>
      <c r="G329" s="140"/>
      <c r="H329" s="140"/>
      <c r="I329" s="140"/>
      <c r="J329" s="140"/>
      <c r="K329" s="140"/>
    </row>
    <row r="330" spans="3:14">
      <c r="C330" s="138" t="s">
        <v>310</v>
      </c>
      <c r="D330" s="139"/>
      <c r="E330" s="64" t="s">
        <v>310</v>
      </c>
      <c r="F330" s="64" t="s">
        <v>310</v>
      </c>
      <c r="G330" s="64" t="s">
        <v>310</v>
      </c>
      <c r="H330" s="64" t="s">
        <v>310</v>
      </c>
      <c r="I330" s="64" t="s">
        <v>310</v>
      </c>
      <c r="J330" s="64" t="s">
        <v>310</v>
      </c>
      <c r="K330" s="64" t="s">
        <v>310</v>
      </c>
      <c r="L330" s="64" t="s">
        <v>310</v>
      </c>
      <c r="M330" s="64" t="s">
        <v>310</v>
      </c>
      <c r="N330" s="64" t="s">
        <v>310</v>
      </c>
    </row>
    <row r="331" spans="3:14" ht="15" customHeight="1">
      <c r="C331" s="140" t="s">
        <v>22</v>
      </c>
      <c r="D331" s="140"/>
      <c r="E331" s="140"/>
      <c r="F331" s="140"/>
      <c r="G331" s="140"/>
      <c r="H331" s="140"/>
      <c r="I331" s="140"/>
      <c r="J331" s="140"/>
      <c r="K331" s="140"/>
    </row>
    <row r="332" spans="3:14" ht="15" customHeight="1">
      <c r="C332" s="138" t="s">
        <v>310</v>
      </c>
      <c r="D332" s="139"/>
      <c r="E332" s="64" t="s">
        <v>310</v>
      </c>
      <c r="F332" s="64" t="s">
        <v>310</v>
      </c>
      <c r="G332" s="64" t="s">
        <v>310</v>
      </c>
      <c r="H332" s="64" t="s">
        <v>310</v>
      </c>
      <c r="I332" s="64" t="s">
        <v>310</v>
      </c>
      <c r="J332" s="64" t="s">
        <v>310</v>
      </c>
      <c r="K332" s="64" t="s">
        <v>310</v>
      </c>
      <c r="L332" s="64" t="s">
        <v>310</v>
      </c>
      <c r="M332" s="64" t="s">
        <v>310</v>
      </c>
      <c r="N332" s="64" t="s">
        <v>310</v>
      </c>
    </row>
    <row r="333" spans="3:14" ht="15" customHeight="1">
      <c r="C333" s="140" t="s">
        <v>34</v>
      </c>
      <c r="D333" s="140"/>
      <c r="E333" s="140"/>
      <c r="F333" s="140"/>
      <c r="G333" s="140"/>
      <c r="H333" s="140"/>
      <c r="I333" s="140"/>
      <c r="J333" s="140"/>
      <c r="K333" s="137"/>
    </row>
    <row r="334" spans="3:14" ht="15" customHeight="1">
      <c r="C334" s="138" t="s">
        <v>791</v>
      </c>
      <c r="D334" s="139"/>
      <c r="E334" s="67" t="s">
        <v>791</v>
      </c>
      <c r="F334" s="18">
        <v>220</v>
      </c>
      <c r="G334" s="66">
        <v>0</v>
      </c>
      <c r="H334" s="18">
        <f t="shared" ref="H334" si="106">(F334*(100%-G334))</f>
        <v>220</v>
      </c>
      <c r="I334" s="18">
        <v>220</v>
      </c>
      <c r="J334" s="18">
        <v>220</v>
      </c>
      <c r="K334" s="18">
        <v>220</v>
      </c>
      <c r="L334" s="64" t="s">
        <v>310</v>
      </c>
      <c r="M334" s="64" t="s">
        <v>310</v>
      </c>
      <c r="N334" s="64" t="s">
        <v>310</v>
      </c>
    </row>
    <row r="335" spans="3:14" ht="15" customHeight="1">
      <c r="C335" s="138" t="s">
        <v>792</v>
      </c>
      <c r="D335" s="139" t="s">
        <v>792</v>
      </c>
      <c r="E335" s="64" t="s">
        <v>793</v>
      </c>
      <c r="F335" s="160" t="s">
        <v>794</v>
      </c>
      <c r="G335" s="66">
        <v>0</v>
      </c>
      <c r="H335" s="160" t="s">
        <v>794</v>
      </c>
      <c r="I335" s="160" t="s">
        <v>794</v>
      </c>
      <c r="J335" s="160" t="s">
        <v>794</v>
      </c>
      <c r="K335" s="160" t="s">
        <v>794</v>
      </c>
      <c r="L335" s="64" t="s">
        <v>310</v>
      </c>
      <c r="M335" s="64" t="s">
        <v>310</v>
      </c>
      <c r="N335" s="64" t="s">
        <v>310</v>
      </c>
    </row>
    <row r="336" spans="3:14" ht="15" customHeight="1">
      <c r="C336" s="138" t="s">
        <v>795</v>
      </c>
      <c r="D336" s="139" t="s">
        <v>795</v>
      </c>
      <c r="E336" s="64" t="s">
        <v>796</v>
      </c>
      <c r="F336" s="161"/>
      <c r="G336" s="66">
        <v>0</v>
      </c>
      <c r="H336" s="161"/>
      <c r="I336" s="161"/>
      <c r="J336" s="161"/>
      <c r="K336" s="161"/>
      <c r="L336" s="64" t="s">
        <v>310</v>
      </c>
      <c r="M336" s="64" t="s">
        <v>310</v>
      </c>
      <c r="N336" s="64" t="s">
        <v>310</v>
      </c>
    </row>
    <row r="337" spans="3:14" ht="15" customHeight="1">
      <c r="C337" s="138" t="s">
        <v>797</v>
      </c>
      <c r="D337" s="139" t="s">
        <v>797</v>
      </c>
      <c r="E337" s="64" t="s">
        <v>798</v>
      </c>
      <c r="F337" s="161"/>
      <c r="G337" s="66">
        <v>0</v>
      </c>
      <c r="H337" s="161"/>
      <c r="I337" s="161"/>
      <c r="J337" s="161"/>
      <c r="K337" s="161"/>
      <c r="L337" s="64" t="s">
        <v>310</v>
      </c>
      <c r="M337" s="64" t="s">
        <v>310</v>
      </c>
      <c r="N337" s="64" t="s">
        <v>310</v>
      </c>
    </row>
    <row r="338" spans="3:14" ht="15" customHeight="1">
      <c r="C338" s="138" t="s">
        <v>799</v>
      </c>
      <c r="D338" s="139" t="s">
        <v>799</v>
      </c>
      <c r="E338" s="64" t="s">
        <v>800</v>
      </c>
      <c r="F338" s="162"/>
      <c r="G338" s="66">
        <v>0</v>
      </c>
      <c r="H338" s="162"/>
      <c r="I338" s="162"/>
      <c r="J338" s="162"/>
      <c r="K338" s="162"/>
      <c r="L338" s="64" t="s">
        <v>310</v>
      </c>
      <c r="M338" s="64" t="s">
        <v>310</v>
      </c>
      <c r="N338" s="64" t="s">
        <v>310</v>
      </c>
    </row>
    <row r="339" spans="3:14" ht="15" customHeight="1">
      <c r="C339" s="138" t="s">
        <v>801</v>
      </c>
      <c r="D339" s="139" t="s">
        <v>799</v>
      </c>
      <c r="E339" s="64" t="s">
        <v>802</v>
      </c>
      <c r="F339" s="75">
        <v>0.08</v>
      </c>
      <c r="G339" s="66">
        <v>0</v>
      </c>
      <c r="H339" s="75">
        <v>0.08</v>
      </c>
      <c r="I339" s="75">
        <v>0.08</v>
      </c>
      <c r="J339" s="75">
        <v>0.08</v>
      </c>
      <c r="K339" s="75">
        <v>0.08</v>
      </c>
      <c r="L339" s="64" t="s">
        <v>310</v>
      </c>
      <c r="M339" s="64" t="s">
        <v>310</v>
      </c>
      <c r="N339" s="64" t="s">
        <v>310</v>
      </c>
    </row>
    <row r="340" spans="3:14" ht="15" customHeight="1">
      <c r="C340" s="138" t="s">
        <v>803</v>
      </c>
      <c r="D340" s="139" t="s">
        <v>799</v>
      </c>
      <c r="E340" s="64" t="s">
        <v>804</v>
      </c>
      <c r="F340" s="75">
        <v>0.08</v>
      </c>
      <c r="G340" s="66">
        <v>0</v>
      </c>
      <c r="H340" s="75">
        <v>0.08</v>
      </c>
      <c r="I340" s="75">
        <v>0.08</v>
      </c>
      <c r="J340" s="75">
        <v>0.08</v>
      </c>
      <c r="K340" s="75">
        <v>0.08</v>
      </c>
      <c r="L340" s="64" t="s">
        <v>310</v>
      </c>
      <c r="M340" s="64" t="s">
        <v>310</v>
      </c>
      <c r="N340" s="64" t="s">
        <v>310</v>
      </c>
    </row>
    <row r="341" spans="3:14">
      <c r="C341" s="3" t="s">
        <v>16</v>
      </c>
      <c r="F341" s="19"/>
      <c r="G341" s="19"/>
      <c r="H341" s="19"/>
      <c r="I341" s="19"/>
      <c r="J341" s="19"/>
      <c r="K341" s="19"/>
    </row>
    <row r="342" spans="3:14">
      <c r="C342" s="142" t="s">
        <v>29</v>
      </c>
      <c r="D342" s="143"/>
      <c r="E342" s="69" t="s">
        <v>731</v>
      </c>
      <c r="F342" s="26" t="s">
        <v>731</v>
      </c>
      <c r="G342" s="70">
        <v>0</v>
      </c>
      <c r="H342" s="26" t="s">
        <v>731</v>
      </c>
      <c r="I342" s="26" t="s">
        <v>731</v>
      </c>
      <c r="J342" s="26" t="s">
        <v>731</v>
      </c>
      <c r="K342" s="26" t="s">
        <v>731</v>
      </c>
      <c r="L342" s="18" t="s">
        <v>310</v>
      </c>
      <c r="M342" s="18" t="s">
        <v>310</v>
      </c>
      <c r="N342" s="18" t="s">
        <v>310</v>
      </c>
    </row>
    <row r="343" spans="3:14">
      <c r="C343" s="142" t="s">
        <v>732</v>
      </c>
      <c r="D343" s="143"/>
      <c r="E343" s="69" t="s">
        <v>732</v>
      </c>
      <c r="F343" s="20">
        <v>495</v>
      </c>
      <c r="G343" s="70">
        <v>0</v>
      </c>
      <c r="H343" s="18">
        <f t="shared" ref="H343" si="107">(F343*(100%-G343))</f>
        <v>495</v>
      </c>
      <c r="I343" s="20">
        <v>495</v>
      </c>
      <c r="J343" s="20">
        <v>495</v>
      </c>
      <c r="K343" s="20">
        <v>495</v>
      </c>
      <c r="L343" s="18" t="s">
        <v>310</v>
      </c>
      <c r="M343" s="18" t="s">
        <v>310</v>
      </c>
      <c r="N343" s="18" t="s">
        <v>310</v>
      </c>
    </row>
    <row r="344" spans="3:14">
      <c r="C344" s="136" t="s">
        <v>40</v>
      </c>
      <c r="D344" s="137"/>
      <c r="E344" s="71" t="s">
        <v>310</v>
      </c>
      <c r="F344" s="72" t="s">
        <v>310</v>
      </c>
      <c r="G344" s="73">
        <v>0</v>
      </c>
      <c r="H344" s="74">
        <v>0</v>
      </c>
      <c r="I344" s="72" t="s">
        <v>310</v>
      </c>
      <c r="J344" s="72" t="s">
        <v>310</v>
      </c>
      <c r="K344" s="72" t="s">
        <v>310</v>
      </c>
      <c r="L344" s="24" t="s">
        <v>310</v>
      </c>
      <c r="M344" s="24" t="s">
        <v>310</v>
      </c>
      <c r="N344" s="24" t="s">
        <v>310</v>
      </c>
    </row>
    <row r="345" spans="3:14">
      <c r="C345" s="136" t="s">
        <v>734</v>
      </c>
      <c r="D345" s="137"/>
      <c r="E345" s="71" t="s">
        <v>735</v>
      </c>
      <c r="F345" s="72">
        <v>150</v>
      </c>
      <c r="G345" s="73">
        <v>0</v>
      </c>
      <c r="H345" s="74">
        <f t="shared" ref="H345:H350" si="108">(F345*(100%-G345))</f>
        <v>150</v>
      </c>
      <c r="I345" s="72">
        <v>150</v>
      </c>
      <c r="J345" s="72">
        <v>150</v>
      </c>
      <c r="K345" s="72">
        <v>150</v>
      </c>
      <c r="L345" s="24" t="s">
        <v>310</v>
      </c>
      <c r="M345" s="24" t="s">
        <v>310</v>
      </c>
      <c r="N345" s="24" t="s">
        <v>310</v>
      </c>
    </row>
    <row r="346" spans="3:14">
      <c r="C346" s="136" t="s">
        <v>736</v>
      </c>
      <c r="D346" s="137"/>
      <c r="E346" s="71" t="s">
        <v>737</v>
      </c>
      <c r="F346" s="72">
        <v>185</v>
      </c>
      <c r="G346" s="73">
        <v>0</v>
      </c>
      <c r="H346" s="74">
        <f t="shared" si="108"/>
        <v>185</v>
      </c>
      <c r="I346" s="72">
        <v>185</v>
      </c>
      <c r="J346" s="72">
        <v>185</v>
      </c>
      <c r="K346" s="72">
        <v>185</v>
      </c>
      <c r="L346" s="24" t="s">
        <v>310</v>
      </c>
      <c r="M346" s="24" t="s">
        <v>310</v>
      </c>
      <c r="N346" s="24" t="s">
        <v>310</v>
      </c>
    </row>
    <row r="347" spans="3:14">
      <c r="C347" s="136" t="s">
        <v>738</v>
      </c>
      <c r="D347" s="137"/>
      <c r="E347" s="71" t="s">
        <v>739</v>
      </c>
      <c r="F347" s="72">
        <v>250</v>
      </c>
      <c r="G347" s="73">
        <v>0</v>
      </c>
      <c r="H347" s="74">
        <f t="shared" si="108"/>
        <v>250</v>
      </c>
      <c r="I347" s="72">
        <v>250</v>
      </c>
      <c r="J347" s="72">
        <v>250</v>
      </c>
      <c r="K347" s="72">
        <v>250</v>
      </c>
      <c r="L347" s="24" t="s">
        <v>310</v>
      </c>
      <c r="M347" s="24" t="s">
        <v>310</v>
      </c>
      <c r="N347" s="24" t="s">
        <v>310</v>
      </c>
    </row>
    <row r="348" spans="3:14">
      <c r="C348" s="136" t="s">
        <v>24</v>
      </c>
      <c r="D348" s="137"/>
      <c r="E348" s="71" t="s">
        <v>742</v>
      </c>
      <c r="F348" s="72">
        <v>175</v>
      </c>
      <c r="G348" s="73">
        <v>0</v>
      </c>
      <c r="H348" s="74">
        <f t="shared" si="108"/>
        <v>175</v>
      </c>
      <c r="I348" s="72">
        <v>175</v>
      </c>
      <c r="J348" s="72">
        <v>175</v>
      </c>
      <c r="K348" s="72">
        <v>175</v>
      </c>
      <c r="L348" s="24" t="s">
        <v>310</v>
      </c>
      <c r="M348" s="24" t="s">
        <v>310</v>
      </c>
      <c r="N348" s="24" t="s">
        <v>310</v>
      </c>
    </row>
    <row r="349" spans="3:14">
      <c r="C349" s="136" t="s">
        <v>25</v>
      </c>
      <c r="D349" s="137"/>
      <c r="E349" s="71" t="s">
        <v>88</v>
      </c>
      <c r="F349" s="72">
        <v>0</v>
      </c>
      <c r="G349" s="73">
        <v>0</v>
      </c>
      <c r="H349" s="74">
        <f t="shared" si="108"/>
        <v>0</v>
      </c>
      <c r="I349" s="72">
        <v>0</v>
      </c>
      <c r="J349" s="72">
        <v>0</v>
      </c>
      <c r="K349" s="72">
        <v>0</v>
      </c>
      <c r="L349" s="24" t="s">
        <v>310</v>
      </c>
      <c r="M349" s="24" t="s">
        <v>310</v>
      </c>
      <c r="N349" s="24" t="s">
        <v>310</v>
      </c>
    </row>
    <row r="350" spans="3:14">
      <c r="C350" s="136" t="s">
        <v>35</v>
      </c>
      <c r="D350" s="137"/>
      <c r="E350" s="71" t="s">
        <v>310</v>
      </c>
      <c r="F350" s="72">
        <v>0</v>
      </c>
      <c r="G350" s="73">
        <v>0</v>
      </c>
      <c r="H350" s="74">
        <f t="shared" si="108"/>
        <v>0</v>
      </c>
      <c r="I350" s="72">
        <v>0</v>
      </c>
      <c r="J350" s="72">
        <v>0</v>
      </c>
      <c r="K350" s="72">
        <v>0</v>
      </c>
      <c r="L350" s="24" t="s">
        <v>310</v>
      </c>
      <c r="M350" s="24" t="s">
        <v>310</v>
      </c>
      <c r="N350" s="24" t="s">
        <v>310</v>
      </c>
    </row>
    <row r="351" spans="3:14">
      <c r="C351" s="136" t="s">
        <v>33</v>
      </c>
      <c r="D351" s="137"/>
      <c r="E351" s="71" t="s">
        <v>731</v>
      </c>
      <c r="F351" s="24" t="s">
        <v>731</v>
      </c>
      <c r="G351" s="73">
        <v>0</v>
      </c>
      <c r="H351" s="24" t="s">
        <v>731</v>
      </c>
      <c r="I351" s="24" t="s">
        <v>731</v>
      </c>
      <c r="J351" s="24" t="s">
        <v>731</v>
      </c>
      <c r="K351" s="24" t="s">
        <v>731</v>
      </c>
      <c r="L351" s="24" t="s">
        <v>310</v>
      </c>
      <c r="M351" s="24" t="s">
        <v>310</v>
      </c>
      <c r="N351" s="24" t="s">
        <v>310</v>
      </c>
    </row>
    <row r="353" spans="2:14">
      <c r="C353" s="4" t="s">
        <v>2</v>
      </c>
      <c r="D353" s="5" t="s">
        <v>751</v>
      </c>
      <c r="E353" s="60"/>
    </row>
    <row r="354" spans="2:14" ht="15.75">
      <c r="C354" s="4" t="s">
        <v>5</v>
      </c>
      <c r="D354" s="16" t="s">
        <v>809</v>
      </c>
      <c r="E354" s="60"/>
    </row>
    <row r="355" spans="2:14" ht="15" customHeight="1">
      <c r="C355" s="4" t="s">
        <v>37</v>
      </c>
      <c r="D355" s="5" t="s">
        <v>753</v>
      </c>
      <c r="E355" s="60"/>
    </row>
    <row r="356" spans="2:14">
      <c r="C356" s="4" t="s">
        <v>38</v>
      </c>
      <c r="D356" s="5" t="s">
        <v>707</v>
      </c>
    </row>
    <row r="357" spans="2:14" s="10" customFormat="1">
      <c r="B357" s="9"/>
      <c r="E357" s="61"/>
      <c r="F357" s="147" t="s">
        <v>3</v>
      </c>
      <c r="G357" s="148"/>
      <c r="H357" s="149"/>
      <c r="I357" s="146" t="s">
        <v>4</v>
      </c>
      <c r="J357" s="146"/>
      <c r="K357" s="146"/>
      <c r="L357" s="146" t="s">
        <v>27</v>
      </c>
      <c r="M357" s="146"/>
      <c r="N357" s="146"/>
    </row>
    <row r="358" spans="2:14" s="10" customFormat="1">
      <c r="B358" s="9"/>
      <c r="E358" s="61"/>
      <c r="F358" s="147" t="s">
        <v>6</v>
      </c>
      <c r="G358" s="148"/>
      <c r="H358" s="149"/>
      <c r="I358" s="150" t="s">
        <v>26</v>
      </c>
      <c r="J358" s="150"/>
      <c r="K358" s="150"/>
      <c r="L358" s="150" t="s">
        <v>26</v>
      </c>
      <c r="M358" s="150"/>
      <c r="N358" s="150"/>
    </row>
    <row r="359" spans="2:14" s="13" customFormat="1">
      <c r="B359" s="11"/>
      <c r="C359" s="151" t="s">
        <v>14</v>
      </c>
      <c r="D359" s="152"/>
      <c r="E359" s="62" t="s">
        <v>17</v>
      </c>
      <c r="F359" s="28" t="s">
        <v>8</v>
      </c>
      <c r="G359" s="28" t="s">
        <v>18</v>
      </c>
      <c r="H359" s="28" t="s">
        <v>19</v>
      </c>
      <c r="I359" s="28" t="s">
        <v>9</v>
      </c>
      <c r="J359" s="28" t="s">
        <v>10</v>
      </c>
      <c r="K359" s="28" t="s">
        <v>11</v>
      </c>
      <c r="L359" s="28" t="s">
        <v>9</v>
      </c>
      <c r="M359" s="28" t="s">
        <v>10</v>
      </c>
      <c r="N359" s="28" t="s">
        <v>11</v>
      </c>
    </row>
    <row r="360" spans="2:14" s="13" customFormat="1">
      <c r="B360" s="11"/>
      <c r="C360" s="43"/>
      <c r="D360" s="44"/>
      <c r="E360" s="62"/>
      <c r="F360" s="28"/>
      <c r="G360" s="28"/>
      <c r="H360" s="28"/>
      <c r="I360" s="63">
        <v>2.9172953945737067E-2</v>
      </c>
      <c r="J360" s="63">
        <v>2.2747435976189303E-2</v>
      </c>
      <c r="K360" s="63">
        <v>1.8904256546730558E-2</v>
      </c>
      <c r="L360" s="28"/>
      <c r="M360" s="28"/>
      <c r="N360" s="28"/>
    </row>
    <row r="361" spans="2:14" ht="33" customHeight="1">
      <c r="C361" s="157" t="s">
        <v>15</v>
      </c>
      <c r="D361" s="158"/>
      <c r="E361" s="64" t="s">
        <v>810</v>
      </c>
      <c r="F361" s="18">
        <v>52212</v>
      </c>
      <c r="G361" s="65">
        <v>2.5000000000000001E-2</v>
      </c>
      <c r="H361" s="18">
        <f>(F361*(100%-G361))</f>
        <v>50906.7</v>
      </c>
      <c r="I361" s="18">
        <f>$H$361*I360</f>
        <v>1485.098814629453</v>
      </c>
      <c r="J361" s="18">
        <f>$H$361*J360</f>
        <v>1157.9968990090758</v>
      </c>
      <c r="K361" s="18">
        <f>$H$361*K360</f>
        <v>962.35331674744839</v>
      </c>
      <c r="L361" s="18" t="s">
        <v>310</v>
      </c>
      <c r="M361" s="18" t="s">
        <v>310</v>
      </c>
      <c r="N361" s="18" t="s">
        <v>310</v>
      </c>
    </row>
    <row r="362" spans="2:14">
      <c r="B362" s="15"/>
      <c r="C362" s="156" t="s">
        <v>20</v>
      </c>
      <c r="D362" s="156"/>
      <c r="E362" s="156"/>
      <c r="F362" s="156"/>
      <c r="G362" s="156"/>
      <c r="H362" s="156"/>
      <c r="I362" s="156"/>
      <c r="J362" s="156"/>
      <c r="K362" s="156"/>
    </row>
    <row r="363" spans="2:14" ht="60">
      <c r="C363" s="138" t="s">
        <v>755</v>
      </c>
      <c r="D363" s="139" t="s">
        <v>755</v>
      </c>
      <c r="E363" s="64" t="s">
        <v>756</v>
      </c>
      <c r="F363" s="18">
        <v>362</v>
      </c>
      <c r="G363" s="66">
        <v>0</v>
      </c>
      <c r="H363" s="18">
        <f t="shared" ref="H363:H381" si="109">(F363*(100%-G363))</f>
        <v>362</v>
      </c>
      <c r="I363" s="18">
        <f>$H$363*I360</f>
        <v>10.560609328356819</v>
      </c>
      <c r="J363" s="18">
        <f t="shared" ref="J363:K363" si="110">$H$363*J360</f>
        <v>8.2345718233805272</v>
      </c>
      <c r="K363" s="18">
        <f t="shared" si="110"/>
        <v>6.843340869916462</v>
      </c>
      <c r="L363" s="18" t="s">
        <v>310</v>
      </c>
      <c r="M363" s="18" t="s">
        <v>310</v>
      </c>
      <c r="N363" s="18" t="s">
        <v>310</v>
      </c>
    </row>
    <row r="364" spans="2:14">
      <c r="C364" s="138" t="s">
        <v>757</v>
      </c>
      <c r="D364" s="139" t="s">
        <v>757</v>
      </c>
      <c r="E364" s="64" t="s">
        <v>758</v>
      </c>
      <c r="F364" s="18">
        <v>2228</v>
      </c>
      <c r="G364" s="66">
        <v>0</v>
      </c>
      <c r="H364" s="18">
        <f t="shared" si="109"/>
        <v>2228</v>
      </c>
      <c r="I364" s="18">
        <f>$H$364*I360</f>
        <v>64.997341391102182</v>
      </c>
      <c r="J364" s="18">
        <f t="shared" ref="J364:K364" si="111">$H$364*J360</f>
        <v>50.681287354949767</v>
      </c>
      <c r="K364" s="18">
        <f t="shared" si="111"/>
        <v>42.118683586115679</v>
      </c>
      <c r="L364" s="18" t="s">
        <v>310</v>
      </c>
      <c r="M364" s="18" t="s">
        <v>310</v>
      </c>
      <c r="N364" s="18" t="s">
        <v>310</v>
      </c>
    </row>
    <row r="365" spans="2:14" ht="30">
      <c r="C365" s="138" t="s">
        <v>759</v>
      </c>
      <c r="D365" s="139" t="s">
        <v>759</v>
      </c>
      <c r="E365" s="64" t="s">
        <v>760</v>
      </c>
      <c r="F365" s="18">
        <v>923</v>
      </c>
      <c r="G365" s="66">
        <v>0</v>
      </c>
      <c r="H365" s="18">
        <f t="shared" si="109"/>
        <v>923</v>
      </c>
      <c r="I365" s="18">
        <f>$H$365*I360</f>
        <v>26.926636491915314</v>
      </c>
      <c r="J365" s="18">
        <f t="shared" ref="J365:K365" si="112">$H$365*J360</f>
        <v>20.995883406022728</v>
      </c>
      <c r="K365" s="18">
        <f t="shared" si="112"/>
        <v>17.448628792632306</v>
      </c>
      <c r="L365" s="18" t="s">
        <v>310</v>
      </c>
      <c r="M365" s="18" t="s">
        <v>310</v>
      </c>
      <c r="N365" s="18" t="s">
        <v>310</v>
      </c>
    </row>
    <row r="366" spans="2:14" ht="30">
      <c r="C366" s="138" t="s">
        <v>761</v>
      </c>
      <c r="D366" s="139" t="s">
        <v>761</v>
      </c>
      <c r="E366" s="64" t="s">
        <v>762</v>
      </c>
      <c r="F366" s="18">
        <v>686</v>
      </c>
      <c r="G366" s="66">
        <v>0</v>
      </c>
      <c r="H366" s="18">
        <f t="shared" si="109"/>
        <v>686</v>
      </c>
      <c r="I366" s="18">
        <f>$H$366*I360</f>
        <v>20.012646406775627</v>
      </c>
      <c r="J366" s="18">
        <f t="shared" ref="J366:K366" si="113">$H$366*J360</f>
        <v>15.604741079665862</v>
      </c>
      <c r="K366" s="18">
        <f t="shared" si="113"/>
        <v>12.968319991057163</v>
      </c>
      <c r="L366" s="18" t="s">
        <v>310</v>
      </c>
      <c r="M366" s="18" t="s">
        <v>310</v>
      </c>
      <c r="N366" s="18" t="s">
        <v>310</v>
      </c>
    </row>
    <row r="367" spans="2:14" ht="30">
      <c r="C367" s="138" t="s">
        <v>763</v>
      </c>
      <c r="D367" s="139" t="s">
        <v>763</v>
      </c>
      <c r="E367" s="64" t="s">
        <v>764</v>
      </c>
      <c r="F367" s="18">
        <v>18575</v>
      </c>
      <c r="G367" s="66">
        <v>0</v>
      </c>
      <c r="H367" s="18">
        <f t="shared" si="109"/>
        <v>18575</v>
      </c>
      <c r="I367" s="18">
        <f>$H$367*I360</f>
        <v>541.88761954206598</v>
      </c>
      <c r="J367" s="18">
        <f t="shared" ref="J367:K367" si="114">$H$367*J360</f>
        <v>422.53362325771633</v>
      </c>
      <c r="K367" s="18">
        <f t="shared" si="114"/>
        <v>351.14656535552012</v>
      </c>
      <c r="L367" s="18" t="s">
        <v>310</v>
      </c>
      <c r="M367" s="18" t="s">
        <v>310</v>
      </c>
      <c r="N367" s="18" t="s">
        <v>310</v>
      </c>
    </row>
    <row r="368" spans="2:14" ht="30">
      <c r="C368" s="138" t="s">
        <v>765</v>
      </c>
      <c r="D368" s="139" t="s">
        <v>765</v>
      </c>
      <c r="E368" s="64" t="s">
        <v>766</v>
      </c>
      <c r="F368" s="18">
        <v>1037</v>
      </c>
      <c r="G368" s="66">
        <v>0</v>
      </c>
      <c r="H368" s="18">
        <f t="shared" si="109"/>
        <v>1037</v>
      </c>
      <c r="I368" s="18">
        <f>$H$368*I360</f>
        <v>30.252353241729338</v>
      </c>
      <c r="J368" s="18">
        <f t="shared" ref="J368:K368" si="115">$H$368*J360</f>
        <v>23.589091107308306</v>
      </c>
      <c r="K368" s="18">
        <f t="shared" si="115"/>
        <v>19.603714038959588</v>
      </c>
      <c r="L368" s="18" t="s">
        <v>310</v>
      </c>
      <c r="M368" s="18" t="s">
        <v>310</v>
      </c>
      <c r="N368" s="18" t="s">
        <v>310</v>
      </c>
    </row>
    <row r="369" spans="3:14" ht="45">
      <c r="C369" s="138" t="s">
        <v>767</v>
      </c>
      <c r="D369" s="139" t="s">
        <v>767</v>
      </c>
      <c r="E369" s="64" t="s">
        <v>768</v>
      </c>
      <c r="F369" s="18">
        <v>1150</v>
      </c>
      <c r="G369" s="66">
        <v>0</v>
      </c>
      <c r="H369" s="18">
        <f t="shared" si="109"/>
        <v>1150</v>
      </c>
      <c r="I369" s="18">
        <f>$H$369*I360</f>
        <v>33.548897037597627</v>
      </c>
      <c r="J369" s="18">
        <f t="shared" ref="J369:K369" si="116">$H$369*J360</f>
        <v>26.159551372617699</v>
      </c>
      <c r="K369" s="18">
        <f t="shared" si="116"/>
        <v>21.739895028740143</v>
      </c>
      <c r="L369" s="18" t="s">
        <v>310</v>
      </c>
      <c r="M369" s="18" t="s">
        <v>310</v>
      </c>
      <c r="N369" s="18" t="s">
        <v>310</v>
      </c>
    </row>
    <row r="370" spans="3:14" ht="30">
      <c r="C370" s="138" t="s">
        <v>769</v>
      </c>
      <c r="D370" s="139" t="s">
        <v>769</v>
      </c>
      <c r="E370" s="64" t="s">
        <v>770</v>
      </c>
      <c r="F370" s="18">
        <v>30055</v>
      </c>
      <c r="G370" s="66">
        <v>0</v>
      </c>
      <c r="H370" s="18">
        <f t="shared" si="109"/>
        <v>30055</v>
      </c>
      <c r="I370" s="18">
        <f>$H$370*I360</f>
        <v>876.79313083912757</v>
      </c>
      <c r="J370" s="18">
        <f t="shared" ref="J370:K370" si="117">$H$370*J360</f>
        <v>683.67418826436949</v>
      </c>
      <c r="K370" s="18">
        <f t="shared" si="117"/>
        <v>568.16743051198694</v>
      </c>
      <c r="L370" s="18" t="s">
        <v>310</v>
      </c>
      <c r="M370" s="18" t="s">
        <v>310</v>
      </c>
      <c r="N370" s="18" t="s">
        <v>310</v>
      </c>
    </row>
    <row r="371" spans="3:14" ht="30">
      <c r="C371" s="138" t="s">
        <v>771</v>
      </c>
      <c r="D371" s="139" t="s">
        <v>771</v>
      </c>
      <c r="E371" s="64" t="s">
        <v>772</v>
      </c>
      <c r="F371" s="18">
        <v>2074</v>
      </c>
      <c r="G371" s="66">
        <v>0</v>
      </c>
      <c r="H371" s="18">
        <f t="shared" si="109"/>
        <v>2074</v>
      </c>
      <c r="I371" s="18">
        <f>$H$371*I360</f>
        <v>60.504706483458676</v>
      </c>
      <c r="J371" s="18">
        <f t="shared" ref="J371:K371" si="118">$H$371*J360</f>
        <v>47.178182214616612</v>
      </c>
      <c r="K371" s="18">
        <f t="shared" si="118"/>
        <v>39.207428077919175</v>
      </c>
      <c r="L371" s="18" t="s">
        <v>310</v>
      </c>
      <c r="M371" s="18" t="s">
        <v>310</v>
      </c>
      <c r="N371" s="18" t="s">
        <v>310</v>
      </c>
    </row>
    <row r="372" spans="3:14" ht="30">
      <c r="C372" s="138" t="s">
        <v>773</v>
      </c>
      <c r="D372" s="139" t="s">
        <v>773</v>
      </c>
      <c r="E372" s="64" t="s">
        <v>774</v>
      </c>
      <c r="F372" s="18">
        <v>36110</v>
      </c>
      <c r="G372" s="66">
        <v>0</v>
      </c>
      <c r="H372" s="18">
        <f t="shared" si="109"/>
        <v>36110</v>
      </c>
      <c r="I372" s="18">
        <f>$H$372*I360</f>
        <v>1053.4353669805655</v>
      </c>
      <c r="J372" s="18">
        <f t="shared" ref="J372:K372" si="119">$H$372*J360</f>
        <v>821.40991310019569</v>
      </c>
      <c r="K372" s="18">
        <f t="shared" si="119"/>
        <v>682.63270390244043</v>
      </c>
      <c r="L372" s="18" t="s">
        <v>310</v>
      </c>
      <c r="M372" s="18" t="s">
        <v>310</v>
      </c>
      <c r="N372" s="18" t="s">
        <v>310</v>
      </c>
    </row>
    <row r="373" spans="3:14" ht="45">
      <c r="C373" s="138" t="s">
        <v>775</v>
      </c>
      <c r="D373" s="139" t="s">
        <v>775</v>
      </c>
      <c r="E373" s="64" t="s">
        <v>776</v>
      </c>
      <c r="F373" s="18">
        <v>40215</v>
      </c>
      <c r="G373" s="66">
        <v>0</v>
      </c>
      <c r="H373" s="18">
        <f t="shared" si="109"/>
        <v>40215</v>
      </c>
      <c r="I373" s="18">
        <f>$H$373*I360</f>
        <v>1173.1903429278161</v>
      </c>
      <c r="J373" s="18">
        <f t="shared" ref="J373:K373" si="120">$H$373*J360</f>
        <v>914.78813778245285</v>
      </c>
      <c r="K373" s="18">
        <f t="shared" si="120"/>
        <v>760.23467702676942</v>
      </c>
      <c r="L373" s="18" t="s">
        <v>310</v>
      </c>
      <c r="M373" s="18" t="s">
        <v>310</v>
      </c>
      <c r="N373" s="18" t="s">
        <v>310</v>
      </c>
    </row>
    <row r="374" spans="3:14" ht="45">
      <c r="C374" s="138" t="s">
        <v>777</v>
      </c>
      <c r="D374" s="139" t="s">
        <v>777</v>
      </c>
      <c r="E374" s="64" t="s">
        <v>778</v>
      </c>
      <c r="F374" s="18">
        <v>4617</v>
      </c>
      <c r="G374" s="66">
        <v>0</v>
      </c>
      <c r="H374" s="18">
        <f t="shared" si="109"/>
        <v>4617</v>
      </c>
      <c r="I374" s="18">
        <f>$H$374*I360</f>
        <v>134.69152836746804</v>
      </c>
      <c r="J374" s="18">
        <f t="shared" ref="J374:K374" si="121">$H$374*J360</f>
        <v>105.02491190206601</v>
      </c>
      <c r="K374" s="18">
        <f t="shared" si="121"/>
        <v>87.280952476254981</v>
      </c>
      <c r="L374" s="18" t="s">
        <v>310</v>
      </c>
      <c r="M374" s="18" t="s">
        <v>310</v>
      </c>
      <c r="N374" s="18" t="s">
        <v>310</v>
      </c>
    </row>
    <row r="375" spans="3:14" ht="30">
      <c r="C375" s="138" t="s">
        <v>779</v>
      </c>
      <c r="D375" s="139" t="s">
        <v>779</v>
      </c>
      <c r="E375" s="64" t="s">
        <v>780</v>
      </c>
      <c r="F375" s="18">
        <v>625</v>
      </c>
      <c r="G375" s="66">
        <v>0</v>
      </c>
      <c r="H375" s="18">
        <f t="shared" si="109"/>
        <v>625</v>
      </c>
      <c r="I375" s="18">
        <f>$H$375*I360</f>
        <v>18.233096216085666</v>
      </c>
      <c r="J375" s="18">
        <f t="shared" ref="J375:K375" si="122">$H$375*J360</f>
        <v>14.217147485118314</v>
      </c>
      <c r="K375" s="18">
        <f t="shared" si="122"/>
        <v>11.815160341706598</v>
      </c>
      <c r="L375" s="18" t="s">
        <v>310</v>
      </c>
      <c r="M375" s="18" t="s">
        <v>310</v>
      </c>
      <c r="N375" s="18" t="s">
        <v>310</v>
      </c>
    </row>
    <row r="376" spans="3:14" ht="30">
      <c r="C376" s="138" t="s">
        <v>781</v>
      </c>
      <c r="D376" s="139" t="s">
        <v>781</v>
      </c>
      <c r="E376" s="64" t="s">
        <v>782</v>
      </c>
      <c r="F376" s="18">
        <v>4158</v>
      </c>
      <c r="G376" s="66">
        <v>0</v>
      </c>
      <c r="H376" s="18">
        <f t="shared" si="109"/>
        <v>4158</v>
      </c>
      <c r="I376" s="18">
        <f>$H$376*I360</f>
        <v>121.30114250637472</v>
      </c>
      <c r="J376" s="18">
        <f t="shared" ref="J376:K376" si="123">$H$376*J360</f>
        <v>94.583838788995124</v>
      </c>
      <c r="K376" s="18">
        <f t="shared" si="123"/>
        <v>78.603898721305654</v>
      </c>
      <c r="L376" s="18" t="s">
        <v>310</v>
      </c>
      <c r="M376" s="18" t="s">
        <v>310</v>
      </c>
      <c r="N376" s="18" t="s">
        <v>310</v>
      </c>
    </row>
    <row r="377" spans="3:14" ht="45">
      <c r="C377" s="138" t="s">
        <v>783</v>
      </c>
      <c r="D377" s="139" t="s">
        <v>783</v>
      </c>
      <c r="E377" s="64" t="s">
        <v>784</v>
      </c>
      <c r="F377" s="18">
        <v>16910</v>
      </c>
      <c r="G377" s="66">
        <v>0</v>
      </c>
      <c r="H377" s="18">
        <f t="shared" si="109"/>
        <v>16910</v>
      </c>
      <c r="I377" s="18">
        <f>$H$377*I360</f>
        <v>493.31465122241377</v>
      </c>
      <c r="J377" s="18">
        <f t="shared" ref="J377:K377" si="124">$H$377*J360</f>
        <v>384.65914235736113</v>
      </c>
      <c r="K377" s="18">
        <f t="shared" si="124"/>
        <v>319.67097820521371</v>
      </c>
      <c r="L377" s="18" t="s">
        <v>310</v>
      </c>
      <c r="M377" s="18" t="s">
        <v>310</v>
      </c>
      <c r="N377" s="18" t="s">
        <v>310</v>
      </c>
    </row>
    <row r="378" spans="3:14" ht="45">
      <c r="C378" s="138" t="s">
        <v>785</v>
      </c>
      <c r="D378" s="139" t="s">
        <v>785</v>
      </c>
      <c r="E378" s="64" t="s">
        <v>786</v>
      </c>
      <c r="F378" s="18">
        <v>1435</v>
      </c>
      <c r="G378" s="66">
        <v>0</v>
      </c>
      <c r="H378" s="18">
        <f t="shared" si="109"/>
        <v>1435</v>
      </c>
      <c r="I378" s="18">
        <f>$H$378*I360</f>
        <v>41.863188912132692</v>
      </c>
      <c r="J378" s="18">
        <f t="shared" ref="J378:K378" si="125">$H$378*J360</f>
        <v>32.642570625831652</v>
      </c>
      <c r="K378" s="18">
        <f t="shared" si="125"/>
        <v>27.127608144558351</v>
      </c>
      <c r="L378" s="18" t="s">
        <v>310</v>
      </c>
      <c r="M378" s="18" t="s">
        <v>310</v>
      </c>
      <c r="N378" s="18" t="s">
        <v>310</v>
      </c>
    </row>
    <row r="379" spans="3:14" ht="60">
      <c r="C379" s="138" t="s">
        <v>787</v>
      </c>
      <c r="D379" s="139" t="s">
        <v>787</v>
      </c>
      <c r="E379" s="64" t="s">
        <v>788</v>
      </c>
      <c r="F379" s="18">
        <v>8820</v>
      </c>
      <c r="G379" s="66">
        <v>0</v>
      </c>
      <c r="H379" s="18">
        <f t="shared" si="109"/>
        <v>8820</v>
      </c>
      <c r="I379" s="18">
        <f>$H$379*I360</f>
        <v>257.30545380140092</v>
      </c>
      <c r="J379" s="18">
        <f t="shared" ref="J379:K379" si="126">$H$379*J360</f>
        <v>200.63238530998964</v>
      </c>
      <c r="K379" s="18">
        <f t="shared" si="126"/>
        <v>166.73554274216352</v>
      </c>
      <c r="L379" s="18" t="s">
        <v>310</v>
      </c>
      <c r="M379" s="18" t="s">
        <v>310</v>
      </c>
      <c r="N379" s="18" t="s">
        <v>310</v>
      </c>
    </row>
    <row r="380" spans="3:14" ht="45">
      <c r="C380" s="138" t="s">
        <v>785</v>
      </c>
      <c r="D380" s="139" t="s">
        <v>785</v>
      </c>
      <c r="E380" s="64" t="s">
        <v>786</v>
      </c>
      <c r="F380" s="18">
        <v>1435</v>
      </c>
      <c r="G380" s="66">
        <v>0</v>
      </c>
      <c r="H380" s="18">
        <f t="shared" si="109"/>
        <v>1435</v>
      </c>
      <c r="I380" s="18">
        <f>$H$380*I360</f>
        <v>41.863188912132692</v>
      </c>
      <c r="J380" s="18">
        <f t="shared" ref="J380:K380" si="127">$H$380*J360</f>
        <v>32.642570625831652</v>
      </c>
      <c r="K380" s="18">
        <f t="shared" si="127"/>
        <v>27.127608144558351</v>
      </c>
      <c r="L380" s="18" t="s">
        <v>310</v>
      </c>
      <c r="M380" s="18" t="s">
        <v>310</v>
      </c>
      <c r="N380" s="18" t="s">
        <v>310</v>
      </c>
    </row>
    <row r="381" spans="3:14" ht="30">
      <c r="C381" s="138" t="s">
        <v>789</v>
      </c>
      <c r="D381" s="139" t="s">
        <v>789</v>
      </c>
      <c r="E381" s="64" t="s">
        <v>790</v>
      </c>
      <c r="F381" s="18">
        <v>173</v>
      </c>
      <c r="G381" s="66">
        <v>0</v>
      </c>
      <c r="H381" s="18">
        <f t="shared" si="109"/>
        <v>173</v>
      </c>
      <c r="I381" s="18">
        <f>$H$381*I360</f>
        <v>5.0469210326125129</v>
      </c>
      <c r="J381" s="18">
        <f t="shared" ref="J381:K381" si="128">$H$381*J360</f>
        <v>3.9353064238807494</v>
      </c>
      <c r="K381" s="18">
        <f t="shared" si="128"/>
        <v>3.2704363825843865</v>
      </c>
      <c r="L381" s="18" t="s">
        <v>310</v>
      </c>
      <c r="M381" s="18" t="s">
        <v>310</v>
      </c>
      <c r="N381" s="18" t="s">
        <v>310</v>
      </c>
    </row>
    <row r="382" spans="3:14">
      <c r="C382" s="140" t="s">
        <v>23</v>
      </c>
      <c r="D382" s="140"/>
      <c r="E382" s="140"/>
      <c r="F382" s="140"/>
      <c r="G382" s="140"/>
      <c r="H382" s="140"/>
      <c r="I382" s="140"/>
      <c r="J382" s="140"/>
      <c r="K382" s="140"/>
    </row>
    <row r="383" spans="3:14">
      <c r="C383" s="138" t="s">
        <v>310</v>
      </c>
      <c r="D383" s="139"/>
      <c r="E383" s="64" t="s">
        <v>310</v>
      </c>
      <c r="F383" s="64" t="s">
        <v>310</v>
      </c>
      <c r="G383" s="64" t="s">
        <v>310</v>
      </c>
      <c r="H383" s="64" t="s">
        <v>310</v>
      </c>
      <c r="I383" s="64" t="s">
        <v>310</v>
      </c>
      <c r="J383" s="64" t="s">
        <v>310</v>
      </c>
      <c r="K383" s="64" t="s">
        <v>310</v>
      </c>
      <c r="L383" s="64" t="s">
        <v>310</v>
      </c>
      <c r="M383" s="64" t="s">
        <v>310</v>
      </c>
      <c r="N383" s="64" t="s">
        <v>310</v>
      </c>
    </row>
    <row r="384" spans="3:14" ht="15" customHeight="1">
      <c r="C384" s="140" t="s">
        <v>22</v>
      </c>
      <c r="D384" s="140"/>
      <c r="E384" s="140"/>
      <c r="F384" s="140"/>
      <c r="G384" s="140"/>
      <c r="H384" s="140"/>
      <c r="I384" s="140"/>
      <c r="J384" s="140"/>
      <c r="K384" s="140"/>
    </row>
    <row r="385" spans="3:14" ht="15" customHeight="1">
      <c r="C385" s="138" t="s">
        <v>310</v>
      </c>
      <c r="D385" s="139"/>
      <c r="E385" s="64" t="s">
        <v>310</v>
      </c>
      <c r="F385" s="64" t="s">
        <v>310</v>
      </c>
      <c r="G385" s="64" t="s">
        <v>310</v>
      </c>
      <c r="H385" s="64" t="s">
        <v>310</v>
      </c>
      <c r="I385" s="64" t="s">
        <v>310</v>
      </c>
      <c r="J385" s="64" t="s">
        <v>310</v>
      </c>
      <c r="K385" s="64" t="s">
        <v>310</v>
      </c>
      <c r="L385" s="64" t="s">
        <v>310</v>
      </c>
      <c r="M385" s="64" t="s">
        <v>310</v>
      </c>
      <c r="N385" s="64" t="s">
        <v>310</v>
      </c>
    </row>
    <row r="386" spans="3:14" ht="15" customHeight="1">
      <c r="C386" s="140" t="s">
        <v>34</v>
      </c>
      <c r="D386" s="140"/>
      <c r="E386" s="140"/>
      <c r="F386" s="140"/>
      <c r="G386" s="140"/>
      <c r="H386" s="140"/>
      <c r="I386" s="140"/>
      <c r="J386" s="140"/>
      <c r="K386" s="137"/>
    </row>
    <row r="387" spans="3:14" ht="15" customHeight="1">
      <c r="C387" s="138" t="s">
        <v>791</v>
      </c>
      <c r="D387" s="139"/>
      <c r="E387" s="67" t="s">
        <v>791</v>
      </c>
      <c r="F387" s="18">
        <v>220</v>
      </c>
      <c r="G387" s="66">
        <v>0</v>
      </c>
      <c r="H387" s="18">
        <f t="shared" ref="H387" si="129">(F387*(100%-G387))</f>
        <v>220</v>
      </c>
      <c r="I387" s="18">
        <v>220</v>
      </c>
      <c r="J387" s="18">
        <v>220</v>
      </c>
      <c r="K387" s="18">
        <v>220</v>
      </c>
      <c r="L387" s="64" t="s">
        <v>310</v>
      </c>
      <c r="M387" s="64" t="s">
        <v>310</v>
      </c>
      <c r="N387" s="64" t="s">
        <v>310</v>
      </c>
    </row>
    <row r="388" spans="3:14" ht="15" customHeight="1">
      <c r="C388" s="138" t="s">
        <v>792</v>
      </c>
      <c r="D388" s="139" t="s">
        <v>792</v>
      </c>
      <c r="E388" s="64" t="s">
        <v>793</v>
      </c>
      <c r="F388" s="160" t="s">
        <v>794</v>
      </c>
      <c r="G388" s="66">
        <v>0</v>
      </c>
      <c r="H388" s="160" t="s">
        <v>794</v>
      </c>
      <c r="I388" s="160" t="s">
        <v>794</v>
      </c>
      <c r="J388" s="160" t="s">
        <v>794</v>
      </c>
      <c r="K388" s="160" t="s">
        <v>794</v>
      </c>
      <c r="L388" s="64" t="s">
        <v>310</v>
      </c>
      <c r="M388" s="64" t="s">
        <v>310</v>
      </c>
      <c r="N388" s="64" t="s">
        <v>310</v>
      </c>
    </row>
    <row r="389" spans="3:14" ht="15" customHeight="1">
      <c r="C389" s="138" t="s">
        <v>795</v>
      </c>
      <c r="D389" s="139" t="s">
        <v>795</v>
      </c>
      <c r="E389" s="64" t="s">
        <v>796</v>
      </c>
      <c r="F389" s="161"/>
      <c r="G389" s="66">
        <v>0</v>
      </c>
      <c r="H389" s="161"/>
      <c r="I389" s="161"/>
      <c r="J389" s="161"/>
      <c r="K389" s="161"/>
      <c r="L389" s="64" t="s">
        <v>310</v>
      </c>
      <c r="M389" s="64" t="s">
        <v>310</v>
      </c>
      <c r="N389" s="64" t="s">
        <v>310</v>
      </c>
    </row>
    <row r="390" spans="3:14" ht="15" customHeight="1">
      <c r="C390" s="138" t="s">
        <v>797</v>
      </c>
      <c r="D390" s="139" t="s">
        <v>797</v>
      </c>
      <c r="E390" s="64" t="s">
        <v>798</v>
      </c>
      <c r="F390" s="161"/>
      <c r="G390" s="66">
        <v>0</v>
      </c>
      <c r="H390" s="161"/>
      <c r="I390" s="161"/>
      <c r="J390" s="161"/>
      <c r="K390" s="161"/>
      <c r="L390" s="64" t="s">
        <v>310</v>
      </c>
      <c r="M390" s="64" t="s">
        <v>310</v>
      </c>
      <c r="N390" s="64" t="s">
        <v>310</v>
      </c>
    </row>
    <row r="391" spans="3:14" ht="15" customHeight="1">
      <c r="C391" s="138" t="s">
        <v>799</v>
      </c>
      <c r="D391" s="139" t="s">
        <v>799</v>
      </c>
      <c r="E391" s="64" t="s">
        <v>800</v>
      </c>
      <c r="F391" s="162"/>
      <c r="G391" s="66">
        <v>0</v>
      </c>
      <c r="H391" s="162"/>
      <c r="I391" s="162"/>
      <c r="J391" s="162"/>
      <c r="K391" s="162"/>
      <c r="L391" s="64" t="s">
        <v>310</v>
      </c>
      <c r="M391" s="64" t="s">
        <v>310</v>
      </c>
      <c r="N391" s="64" t="s">
        <v>310</v>
      </c>
    </row>
    <row r="392" spans="3:14" ht="15" customHeight="1">
      <c r="C392" s="138" t="s">
        <v>801</v>
      </c>
      <c r="D392" s="139" t="s">
        <v>799</v>
      </c>
      <c r="E392" s="64" t="s">
        <v>802</v>
      </c>
      <c r="F392" s="75">
        <v>0.08</v>
      </c>
      <c r="G392" s="66">
        <v>0</v>
      </c>
      <c r="H392" s="75">
        <v>0.08</v>
      </c>
      <c r="I392" s="75">
        <v>0.08</v>
      </c>
      <c r="J392" s="75">
        <v>0.08</v>
      </c>
      <c r="K392" s="75">
        <v>0.08</v>
      </c>
      <c r="L392" s="64" t="s">
        <v>310</v>
      </c>
      <c r="M392" s="64" t="s">
        <v>310</v>
      </c>
      <c r="N392" s="64" t="s">
        <v>310</v>
      </c>
    </row>
    <row r="393" spans="3:14" ht="15" customHeight="1">
      <c r="C393" s="138" t="s">
        <v>803</v>
      </c>
      <c r="D393" s="139" t="s">
        <v>799</v>
      </c>
      <c r="E393" s="64" t="s">
        <v>804</v>
      </c>
      <c r="F393" s="75">
        <v>0.08</v>
      </c>
      <c r="G393" s="66">
        <v>0</v>
      </c>
      <c r="H393" s="75">
        <v>0.08</v>
      </c>
      <c r="I393" s="75">
        <v>0.08</v>
      </c>
      <c r="J393" s="75">
        <v>0.08</v>
      </c>
      <c r="K393" s="75">
        <v>0.08</v>
      </c>
      <c r="L393" s="64" t="s">
        <v>310</v>
      </c>
      <c r="M393" s="64" t="s">
        <v>310</v>
      </c>
      <c r="N393" s="64" t="s">
        <v>310</v>
      </c>
    </row>
    <row r="394" spans="3:14">
      <c r="C394" s="3" t="s">
        <v>16</v>
      </c>
      <c r="F394" s="19"/>
      <c r="G394" s="19"/>
      <c r="H394" s="19"/>
      <c r="I394" s="19"/>
      <c r="J394" s="19"/>
      <c r="K394" s="19"/>
    </row>
    <row r="395" spans="3:14">
      <c r="C395" s="142" t="s">
        <v>29</v>
      </c>
      <c r="D395" s="143"/>
      <c r="E395" s="69" t="s">
        <v>731</v>
      </c>
      <c r="F395" s="26" t="s">
        <v>731</v>
      </c>
      <c r="G395" s="70">
        <v>0</v>
      </c>
      <c r="H395" s="26" t="s">
        <v>731</v>
      </c>
      <c r="I395" s="26" t="s">
        <v>731</v>
      </c>
      <c r="J395" s="26" t="s">
        <v>731</v>
      </c>
      <c r="K395" s="26" t="s">
        <v>731</v>
      </c>
      <c r="L395" s="18" t="s">
        <v>310</v>
      </c>
      <c r="M395" s="18" t="s">
        <v>310</v>
      </c>
      <c r="N395" s="18" t="s">
        <v>310</v>
      </c>
    </row>
    <row r="396" spans="3:14">
      <c r="C396" s="142" t="s">
        <v>732</v>
      </c>
      <c r="D396" s="143"/>
      <c r="E396" s="69" t="s">
        <v>732</v>
      </c>
      <c r="F396" s="20">
        <v>495</v>
      </c>
      <c r="G396" s="70">
        <v>0</v>
      </c>
      <c r="H396" s="18">
        <f t="shared" ref="H396" si="130">(F396*(100%-G396))</f>
        <v>495</v>
      </c>
      <c r="I396" s="20">
        <v>495</v>
      </c>
      <c r="J396" s="20">
        <v>495</v>
      </c>
      <c r="K396" s="20">
        <v>495</v>
      </c>
      <c r="L396" s="18" t="s">
        <v>310</v>
      </c>
      <c r="M396" s="18" t="s">
        <v>310</v>
      </c>
      <c r="N396" s="18" t="s">
        <v>310</v>
      </c>
    </row>
    <row r="397" spans="3:14">
      <c r="C397" s="136" t="s">
        <v>40</v>
      </c>
      <c r="D397" s="137"/>
      <c r="E397" s="71" t="s">
        <v>310</v>
      </c>
      <c r="F397" s="72" t="s">
        <v>310</v>
      </c>
      <c r="G397" s="73">
        <v>0</v>
      </c>
      <c r="H397" s="74">
        <v>0</v>
      </c>
      <c r="I397" s="72" t="s">
        <v>310</v>
      </c>
      <c r="J397" s="72" t="s">
        <v>310</v>
      </c>
      <c r="K397" s="72" t="s">
        <v>310</v>
      </c>
      <c r="L397" s="24" t="s">
        <v>310</v>
      </c>
      <c r="M397" s="24" t="s">
        <v>310</v>
      </c>
      <c r="N397" s="24" t="s">
        <v>310</v>
      </c>
    </row>
    <row r="398" spans="3:14">
      <c r="C398" s="136" t="s">
        <v>734</v>
      </c>
      <c r="D398" s="137"/>
      <c r="E398" s="71" t="s">
        <v>735</v>
      </c>
      <c r="F398" s="72">
        <v>150</v>
      </c>
      <c r="G398" s="73">
        <v>0</v>
      </c>
      <c r="H398" s="74">
        <f t="shared" ref="H398:H403" si="131">(F398*(100%-G398))</f>
        <v>150</v>
      </c>
      <c r="I398" s="72">
        <v>150</v>
      </c>
      <c r="J398" s="72">
        <v>150</v>
      </c>
      <c r="K398" s="72">
        <v>150</v>
      </c>
      <c r="L398" s="24" t="s">
        <v>310</v>
      </c>
      <c r="M398" s="24" t="s">
        <v>310</v>
      </c>
      <c r="N398" s="24" t="s">
        <v>310</v>
      </c>
    </row>
    <row r="399" spans="3:14">
      <c r="C399" s="136" t="s">
        <v>736</v>
      </c>
      <c r="D399" s="137"/>
      <c r="E399" s="71" t="s">
        <v>737</v>
      </c>
      <c r="F399" s="72">
        <v>185</v>
      </c>
      <c r="G399" s="73">
        <v>0</v>
      </c>
      <c r="H399" s="74">
        <f t="shared" si="131"/>
        <v>185</v>
      </c>
      <c r="I399" s="72">
        <v>185</v>
      </c>
      <c r="J399" s="72">
        <v>185</v>
      </c>
      <c r="K399" s="72">
        <v>185</v>
      </c>
      <c r="L399" s="24" t="s">
        <v>310</v>
      </c>
      <c r="M399" s="24" t="s">
        <v>310</v>
      </c>
      <c r="N399" s="24" t="s">
        <v>310</v>
      </c>
    </row>
    <row r="400" spans="3:14">
      <c r="C400" s="136" t="s">
        <v>738</v>
      </c>
      <c r="D400" s="137"/>
      <c r="E400" s="71" t="s">
        <v>739</v>
      </c>
      <c r="F400" s="72">
        <v>250</v>
      </c>
      <c r="G400" s="73">
        <v>0</v>
      </c>
      <c r="H400" s="74">
        <f t="shared" si="131"/>
        <v>250</v>
      </c>
      <c r="I400" s="72">
        <v>250</v>
      </c>
      <c r="J400" s="72">
        <v>250</v>
      </c>
      <c r="K400" s="72">
        <v>250</v>
      </c>
      <c r="L400" s="24" t="s">
        <v>310</v>
      </c>
      <c r="M400" s="24" t="s">
        <v>310</v>
      </c>
      <c r="N400" s="24" t="s">
        <v>310</v>
      </c>
    </row>
    <row r="401" spans="2:14">
      <c r="C401" s="136" t="s">
        <v>24</v>
      </c>
      <c r="D401" s="137"/>
      <c r="E401" s="71" t="s">
        <v>742</v>
      </c>
      <c r="F401" s="72">
        <v>175</v>
      </c>
      <c r="G401" s="73">
        <v>0</v>
      </c>
      <c r="H401" s="74">
        <f t="shared" si="131"/>
        <v>175</v>
      </c>
      <c r="I401" s="72">
        <v>175</v>
      </c>
      <c r="J401" s="72">
        <v>175</v>
      </c>
      <c r="K401" s="72">
        <v>175</v>
      </c>
      <c r="L401" s="24" t="s">
        <v>310</v>
      </c>
      <c r="M401" s="24" t="s">
        <v>310</v>
      </c>
      <c r="N401" s="24" t="s">
        <v>310</v>
      </c>
    </row>
    <row r="402" spans="2:14">
      <c r="C402" s="136" t="s">
        <v>25</v>
      </c>
      <c r="D402" s="137"/>
      <c r="E402" s="71" t="s">
        <v>88</v>
      </c>
      <c r="F402" s="72">
        <v>0</v>
      </c>
      <c r="G402" s="73">
        <v>0</v>
      </c>
      <c r="H402" s="74">
        <f t="shared" si="131"/>
        <v>0</v>
      </c>
      <c r="I402" s="72">
        <v>0</v>
      </c>
      <c r="J402" s="72">
        <v>0</v>
      </c>
      <c r="K402" s="72">
        <v>0</v>
      </c>
      <c r="L402" s="24" t="s">
        <v>310</v>
      </c>
      <c r="M402" s="24" t="s">
        <v>310</v>
      </c>
      <c r="N402" s="24" t="s">
        <v>310</v>
      </c>
    </row>
    <row r="403" spans="2:14">
      <c r="C403" s="136" t="s">
        <v>35</v>
      </c>
      <c r="D403" s="137"/>
      <c r="E403" s="71" t="s">
        <v>310</v>
      </c>
      <c r="F403" s="72">
        <v>0</v>
      </c>
      <c r="G403" s="73">
        <v>0</v>
      </c>
      <c r="H403" s="76">
        <f t="shared" si="131"/>
        <v>0</v>
      </c>
      <c r="I403" s="72">
        <v>0</v>
      </c>
      <c r="J403" s="72">
        <v>0</v>
      </c>
      <c r="K403" s="72">
        <v>0</v>
      </c>
      <c r="L403" s="24" t="s">
        <v>310</v>
      </c>
      <c r="M403" s="24" t="s">
        <v>310</v>
      </c>
      <c r="N403" s="24" t="s">
        <v>310</v>
      </c>
    </row>
    <row r="404" spans="2:14">
      <c r="C404" s="136" t="s">
        <v>33</v>
      </c>
      <c r="D404" s="137"/>
      <c r="E404" s="71" t="s">
        <v>731</v>
      </c>
      <c r="F404" s="24" t="s">
        <v>731</v>
      </c>
      <c r="G404" s="73">
        <v>0</v>
      </c>
      <c r="H404" s="24" t="s">
        <v>731</v>
      </c>
      <c r="I404" s="24" t="s">
        <v>731</v>
      </c>
      <c r="J404" s="24" t="s">
        <v>731</v>
      </c>
      <c r="K404" s="24" t="s">
        <v>731</v>
      </c>
      <c r="L404" s="24" t="s">
        <v>310</v>
      </c>
      <c r="M404" s="24" t="s">
        <v>310</v>
      </c>
      <c r="N404" s="24" t="s">
        <v>310</v>
      </c>
    </row>
    <row r="406" spans="2:14">
      <c r="C406" s="4" t="s">
        <v>2</v>
      </c>
      <c r="D406" s="5" t="s">
        <v>751</v>
      </c>
      <c r="E406" s="60"/>
    </row>
    <row r="407" spans="2:14" ht="15.75">
      <c r="C407" s="4" t="s">
        <v>5</v>
      </c>
      <c r="D407" s="16" t="s">
        <v>811</v>
      </c>
      <c r="E407" s="60"/>
    </row>
    <row r="408" spans="2:14" ht="15" customHeight="1">
      <c r="C408" s="4" t="s">
        <v>37</v>
      </c>
      <c r="D408" s="5" t="s">
        <v>812</v>
      </c>
      <c r="E408" s="60"/>
    </row>
    <row r="409" spans="2:14">
      <c r="C409" s="4" t="s">
        <v>38</v>
      </c>
      <c r="D409" s="5" t="s">
        <v>707</v>
      </c>
    </row>
    <row r="410" spans="2:14" s="10" customFormat="1">
      <c r="B410" s="9"/>
      <c r="E410" s="61"/>
      <c r="F410" s="147" t="s">
        <v>3</v>
      </c>
      <c r="G410" s="148"/>
      <c r="H410" s="149"/>
      <c r="I410" s="146" t="s">
        <v>4</v>
      </c>
      <c r="J410" s="146"/>
      <c r="K410" s="146"/>
      <c r="L410" s="146" t="s">
        <v>27</v>
      </c>
      <c r="M410" s="146"/>
      <c r="N410" s="146"/>
    </row>
    <row r="411" spans="2:14" s="10" customFormat="1">
      <c r="B411" s="9"/>
      <c r="E411" s="61"/>
      <c r="F411" s="147" t="s">
        <v>6</v>
      </c>
      <c r="G411" s="148"/>
      <c r="H411" s="149"/>
      <c r="I411" s="150" t="s">
        <v>26</v>
      </c>
      <c r="J411" s="150"/>
      <c r="K411" s="150"/>
      <c r="L411" s="150" t="s">
        <v>26</v>
      </c>
      <c r="M411" s="150"/>
      <c r="N411" s="150"/>
    </row>
    <row r="412" spans="2:14" s="13" customFormat="1">
      <c r="B412" s="11"/>
      <c r="C412" s="151" t="s">
        <v>14</v>
      </c>
      <c r="D412" s="152"/>
      <c r="E412" s="62" t="s">
        <v>17</v>
      </c>
      <c r="F412" s="28" t="s">
        <v>8</v>
      </c>
      <c r="G412" s="28" t="s">
        <v>18</v>
      </c>
      <c r="H412" s="28" t="s">
        <v>19</v>
      </c>
      <c r="I412" s="28" t="s">
        <v>9</v>
      </c>
      <c r="J412" s="28" t="s">
        <v>10</v>
      </c>
      <c r="K412" s="28" t="s">
        <v>11</v>
      </c>
      <c r="L412" s="28" t="s">
        <v>9</v>
      </c>
      <c r="M412" s="28" t="s">
        <v>10</v>
      </c>
      <c r="N412" s="28" t="s">
        <v>11</v>
      </c>
    </row>
    <row r="413" spans="2:14" s="13" customFormat="1">
      <c r="B413" s="11"/>
      <c r="C413" s="43"/>
      <c r="D413" s="44"/>
      <c r="E413" s="62"/>
      <c r="F413" s="28"/>
      <c r="G413" s="28"/>
      <c r="H413" s="28"/>
      <c r="I413" s="63">
        <v>2.9172953945737067E-2</v>
      </c>
      <c r="J413" s="63">
        <v>2.2747435976189303E-2</v>
      </c>
      <c r="K413" s="63">
        <v>1.8904256546730558E-2</v>
      </c>
      <c r="L413" s="28"/>
      <c r="M413" s="28"/>
      <c r="N413" s="28"/>
    </row>
    <row r="414" spans="2:14" ht="33" customHeight="1">
      <c r="C414" s="157" t="s">
        <v>15</v>
      </c>
      <c r="D414" s="158"/>
      <c r="E414" s="64" t="s">
        <v>813</v>
      </c>
      <c r="F414" s="18">
        <v>52992</v>
      </c>
      <c r="G414" s="65">
        <v>2.5000000000000001E-2</v>
      </c>
      <c r="H414" s="18">
        <f>(F414*(100%-G414))</f>
        <v>51667.199999999997</v>
      </c>
      <c r="I414" s="18">
        <f>$H$414*I413</f>
        <v>1507.284846105186</v>
      </c>
      <c r="J414" s="18">
        <f>$H$414*J413</f>
        <v>1175.2963240689678</v>
      </c>
      <c r="K414" s="18">
        <f>$H$414*K413</f>
        <v>976.73000385123703</v>
      </c>
      <c r="L414" s="18" t="s">
        <v>310</v>
      </c>
      <c r="M414" s="18" t="s">
        <v>310</v>
      </c>
      <c r="N414" s="18" t="s">
        <v>310</v>
      </c>
    </row>
    <row r="415" spans="2:14">
      <c r="B415" s="15"/>
      <c r="C415" s="156" t="s">
        <v>20</v>
      </c>
      <c r="D415" s="156"/>
      <c r="E415" s="156"/>
      <c r="F415" s="156"/>
      <c r="G415" s="156"/>
      <c r="H415" s="156"/>
      <c r="I415" s="156"/>
      <c r="J415" s="156"/>
      <c r="K415" s="156"/>
    </row>
    <row r="416" spans="2:14" ht="30">
      <c r="C416" s="138" t="s">
        <v>814</v>
      </c>
      <c r="D416" s="139" t="s">
        <v>814</v>
      </c>
      <c r="E416" s="64" t="s">
        <v>815</v>
      </c>
      <c r="F416" s="18">
        <v>1042</v>
      </c>
      <c r="G416" s="66">
        <v>0</v>
      </c>
      <c r="H416" s="18">
        <f t="shared" ref="H416:H427" si="132">(F416*(100%-G416))</f>
        <v>1042</v>
      </c>
      <c r="I416" s="18">
        <f>$H$416*I413</f>
        <v>30.398218011458024</v>
      </c>
      <c r="J416" s="18">
        <f t="shared" ref="J416:K416" si="133">$H$416*J413</f>
        <v>23.702828287189252</v>
      </c>
      <c r="K416" s="18">
        <f t="shared" si="133"/>
        <v>19.69823532169324</v>
      </c>
      <c r="L416" s="18" t="s">
        <v>310</v>
      </c>
      <c r="M416" s="18" t="s">
        <v>310</v>
      </c>
      <c r="N416" s="18" t="s">
        <v>310</v>
      </c>
    </row>
    <row r="417" spans="3:14" ht="30">
      <c r="C417" s="138" t="s">
        <v>761</v>
      </c>
      <c r="D417" s="139" t="s">
        <v>761</v>
      </c>
      <c r="E417" s="64" t="s">
        <v>762</v>
      </c>
      <c r="F417" s="18">
        <v>686</v>
      </c>
      <c r="G417" s="66">
        <v>0</v>
      </c>
      <c r="H417" s="18">
        <f t="shared" si="132"/>
        <v>686</v>
      </c>
      <c r="I417" s="18">
        <f>$H$417*I413</f>
        <v>20.012646406775627</v>
      </c>
      <c r="J417" s="18">
        <f t="shared" ref="J417:K417" si="134">$H$417*J413</f>
        <v>15.604741079665862</v>
      </c>
      <c r="K417" s="18">
        <f t="shared" si="134"/>
        <v>12.968319991057163</v>
      </c>
      <c r="L417" s="18" t="s">
        <v>310</v>
      </c>
      <c r="M417" s="18" t="s">
        <v>310</v>
      </c>
      <c r="N417" s="18" t="s">
        <v>310</v>
      </c>
    </row>
    <row r="418" spans="3:14" ht="30">
      <c r="C418" s="138" t="s">
        <v>816</v>
      </c>
      <c r="D418" s="139" t="s">
        <v>816</v>
      </c>
      <c r="E418" s="64" t="s">
        <v>817</v>
      </c>
      <c r="F418" s="18">
        <v>36110</v>
      </c>
      <c r="G418" s="66">
        <v>0</v>
      </c>
      <c r="H418" s="18">
        <f t="shared" si="132"/>
        <v>36110</v>
      </c>
      <c r="I418" s="18">
        <f>$H$418*I413</f>
        <v>1053.4353669805655</v>
      </c>
      <c r="J418" s="18">
        <f t="shared" ref="J418:K418" si="135">$H$418*J413</f>
        <v>821.40991310019569</v>
      </c>
      <c r="K418" s="18">
        <f t="shared" si="135"/>
        <v>682.63270390244043</v>
      </c>
      <c r="L418" s="18" t="s">
        <v>310</v>
      </c>
      <c r="M418" s="18" t="s">
        <v>310</v>
      </c>
      <c r="N418" s="18" t="s">
        <v>310</v>
      </c>
    </row>
    <row r="419" spans="3:14" ht="45">
      <c r="C419" s="138" t="s">
        <v>818</v>
      </c>
      <c r="D419" s="139" t="s">
        <v>818</v>
      </c>
      <c r="E419" s="64" t="s">
        <v>819</v>
      </c>
      <c r="F419" s="18">
        <v>40215</v>
      </c>
      <c r="G419" s="66">
        <v>0</v>
      </c>
      <c r="H419" s="18">
        <f t="shared" si="132"/>
        <v>40215</v>
      </c>
      <c r="I419" s="18">
        <f>$H$419*I413</f>
        <v>1173.1903429278161</v>
      </c>
      <c r="J419" s="18">
        <f t="shared" ref="J419:K419" si="136">$H$419*J413</f>
        <v>914.78813778245285</v>
      </c>
      <c r="K419" s="18">
        <f t="shared" si="136"/>
        <v>760.23467702676942</v>
      </c>
      <c r="L419" s="18" t="s">
        <v>310</v>
      </c>
      <c r="M419" s="18" t="s">
        <v>310</v>
      </c>
      <c r="N419" s="18" t="s">
        <v>310</v>
      </c>
    </row>
    <row r="420" spans="3:14" ht="45">
      <c r="C420" s="138" t="s">
        <v>777</v>
      </c>
      <c r="D420" s="139" t="s">
        <v>777</v>
      </c>
      <c r="E420" s="64" t="s">
        <v>778</v>
      </c>
      <c r="F420" s="18">
        <v>4617</v>
      </c>
      <c r="G420" s="66">
        <v>0</v>
      </c>
      <c r="H420" s="18">
        <f t="shared" si="132"/>
        <v>4617</v>
      </c>
      <c r="I420" s="18">
        <f>$H$420*I413</f>
        <v>134.69152836746804</v>
      </c>
      <c r="J420" s="18">
        <f t="shared" ref="J420:K420" si="137">$H$420*J413</f>
        <v>105.02491190206601</v>
      </c>
      <c r="K420" s="18">
        <f t="shared" si="137"/>
        <v>87.280952476254981</v>
      </c>
      <c r="L420" s="18" t="s">
        <v>310</v>
      </c>
      <c r="M420" s="18" t="s">
        <v>310</v>
      </c>
      <c r="N420" s="18" t="s">
        <v>310</v>
      </c>
    </row>
    <row r="421" spans="3:14" ht="30">
      <c r="C421" s="138" t="s">
        <v>779</v>
      </c>
      <c r="D421" s="139" t="s">
        <v>779</v>
      </c>
      <c r="E421" s="64" t="s">
        <v>780</v>
      </c>
      <c r="F421" s="18">
        <v>625</v>
      </c>
      <c r="G421" s="66">
        <v>0</v>
      </c>
      <c r="H421" s="18">
        <f t="shared" si="132"/>
        <v>625</v>
      </c>
      <c r="I421" s="18">
        <f>$H$421*I413</f>
        <v>18.233096216085666</v>
      </c>
      <c r="J421" s="18">
        <f t="shared" ref="J421:K421" si="138">$H$421*J413</f>
        <v>14.217147485118314</v>
      </c>
      <c r="K421" s="18">
        <f t="shared" si="138"/>
        <v>11.815160341706598</v>
      </c>
      <c r="L421" s="18" t="s">
        <v>310</v>
      </c>
      <c r="M421" s="18" t="s">
        <v>310</v>
      </c>
      <c r="N421" s="18" t="s">
        <v>310</v>
      </c>
    </row>
    <row r="422" spans="3:14" ht="30">
      <c r="C422" s="138" t="s">
        <v>781</v>
      </c>
      <c r="D422" s="139" t="s">
        <v>781</v>
      </c>
      <c r="E422" s="64" t="s">
        <v>782</v>
      </c>
      <c r="F422" s="18">
        <v>4158</v>
      </c>
      <c r="G422" s="66">
        <v>0</v>
      </c>
      <c r="H422" s="18">
        <f t="shared" si="132"/>
        <v>4158</v>
      </c>
      <c r="I422" s="18">
        <f>$H$422*I413</f>
        <v>121.30114250637472</v>
      </c>
      <c r="J422" s="18">
        <f t="shared" ref="J422:K422" si="139">$H$422*J413</f>
        <v>94.583838788995124</v>
      </c>
      <c r="K422" s="18">
        <f t="shared" si="139"/>
        <v>78.603898721305654</v>
      </c>
      <c r="L422" s="18" t="s">
        <v>310</v>
      </c>
      <c r="M422" s="18" t="s">
        <v>310</v>
      </c>
      <c r="N422" s="18" t="s">
        <v>310</v>
      </c>
    </row>
    <row r="423" spans="3:14" ht="45">
      <c r="C423" s="138" t="s">
        <v>783</v>
      </c>
      <c r="D423" s="139" t="s">
        <v>783</v>
      </c>
      <c r="E423" s="64" t="s">
        <v>784</v>
      </c>
      <c r="F423" s="18">
        <v>16910</v>
      </c>
      <c r="G423" s="66">
        <v>0</v>
      </c>
      <c r="H423" s="18">
        <f t="shared" si="132"/>
        <v>16910</v>
      </c>
      <c r="I423" s="18">
        <f>$H$423*I413</f>
        <v>493.31465122241377</v>
      </c>
      <c r="J423" s="18">
        <f t="shared" ref="J423:K423" si="140">$H$423*J413</f>
        <v>384.65914235736113</v>
      </c>
      <c r="K423" s="18">
        <f t="shared" si="140"/>
        <v>319.67097820521371</v>
      </c>
      <c r="L423" s="18" t="s">
        <v>310</v>
      </c>
      <c r="M423" s="18" t="s">
        <v>310</v>
      </c>
      <c r="N423" s="18" t="s">
        <v>310</v>
      </c>
    </row>
    <row r="424" spans="3:14" ht="45">
      <c r="C424" s="138" t="s">
        <v>785</v>
      </c>
      <c r="D424" s="139" t="s">
        <v>785</v>
      </c>
      <c r="E424" s="64" t="s">
        <v>786</v>
      </c>
      <c r="F424" s="18">
        <v>1435</v>
      </c>
      <c r="G424" s="66">
        <v>0</v>
      </c>
      <c r="H424" s="18">
        <f t="shared" si="132"/>
        <v>1435</v>
      </c>
      <c r="I424" s="18">
        <f>$H$424*I413</f>
        <v>41.863188912132692</v>
      </c>
      <c r="J424" s="18">
        <f t="shared" ref="J424:K424" si="141">$H$424*J413</f>
        <v>32.642570625831652</v>
      </c>
      <c r="K424" s="18">
        <f t="shared" si="141"/>
        <v>27.127608144558351</v>
      </c>
      <c r="L424" s="18" t="s">
        <v>310</v>
      </c>
      <c r="M424" s="18" t="s">
        <v>310</v>
      </c>
      <c r="N424" s="18" t="s">
        <v>310</v>
      </c>
    </row>
    <row r="425" spans="3:14" ht="60">
      <c r="C425" s="138" t="s">
        <v>787</v>
      </c>
      <c r="D425" s="139" t="s">
        <v>787</v>
      </c>
      <c r="E425" s="64" t="s">
        <v>788</v>
      </c>
      <c r="F425" s="18">
        <v>8820</v>
      </c>
      <c r="G425" s="66">
        <v>0</v>
      </c>
      <c r="H425" s="18">
        <f t="shared" si="132"/>
        <v>8820</v>
      </c>
      <c r="I425" s="18">
        <f>$H$425*I413</f>
        <v>257.30545380140092</v>
      </c>
      <c r="J425" s="18">
        <f t="shared" ref="J425:K425" si="142">$H$425*J413</f>
        <v>200.63238530998964</v>
      </c>
      <c r="K425" s="18">
        <f t="shared" si="142"/>
        <v>166.73554274216352</v>
      </c>
      <c r="L425" s="18" t="s">
        <v>310</v>
      </c>
      <c r="M425" s="18" t="s">
        <v>310</v>
      </c>
      <c r="N425" s="18" t="s">
        <v>310</v>
      </c>
    </row>
    <row r="426" spans="3:14" ht="45">
      <c r="C426" s="138" t="s">
        <v>785</v>
      </c>
      <c r="D426" s="139" t="s">
        <v>785</v>
      </c>
      <c r="E426" s="64" t="s">
        <v>786</v>
      </c>
      <c r="F426" s="18">
        <v>1435</v>
      </c>
      <c r="G426" s="66">
        <v>0</v>
      </c>
      <c r="H426" s="18">
        <f t="shared" si="132"/>
        <v>1435</v>
      </c>
      <c r="I426" s="18">
        <f>$H$426*I413</f>
        <v>41.863188912132692</v>
      </c>
      <c r="J426" s="18">
        <f t="shared" ref="J426:K426" si="143">$H$426*J413</f>
        <v>32.642570625831652</v>
      </c>
      <c r="K426" s="18">
        <f t="shared" si="143"/>
        <v>27.127608144558351</v>
      </c>
      <c r="L426" s="18" t="s">
        <v>310</v>
      </c>
      <c r="M426" s="18" t="s">
        <v>310</v>
      </c>
      <c r="N426" s="18" t="s">
        <v>310</v>
      </c>
    </row>
    <row r="427" spans="3:14" ht="30">
      <c r="C427" s="138" t="s">
        <v>789</v>
      </c>
      <c r="D427" s="139" t="s">
        <v>789</v>
      </c>
      <c r="E427" s="64" t="s">
        <v>790</v>
      </c>
      <c r="F427" s="18">
        <v>173</v>
      </c>
      <c r="G427" s="66">
        <v>0</v>
      </c>
      <c r="H427" s="18">
        <f t="shared" si="132"/>
        <v>173</v>
      </c>
      <c r="I427" s="18">
        <f>$H$427*I413</f>
        <v>5.0469210326125129</v>
      </c>
      <c r="J427" s="18">
        <f t="shared" ref="J427:K427" si="144">$H$427*J413</f>
        <v>3.9353064238807494</v>
      </c>
      <c r="K427" s="18">
        <f t="shared" si="144"/>
        <v>3.2704363825843865</v>
      </c>
      <c r="L427" s="18" t="s">
        <v>310</v>
      </c>
      <c r="M427" s="18" t="s">
        <v>310</v>
      </c>
      <c r="N427" s="18" t="s">
        <v>310</v>
      </c>
    </row>
    <row r="428" spans="3:14">
      <c r="C428" s="140" t="s">
        <v>23</v>
      </c>
      <c r="D428" s="140"/>
      <c r="E428" s="140"/>
      <c r="F428" s="140"/>
      <c r="G428" s="140"/>
      <c r="H428" s="140"/>
      <c r="I428" s="140"/>
      <c r="J428" s="140"/>
      <c r="K428" s="140"/>
    </row>
    <row r="429" spans="3:14">
      <c r="C429" s="138" t="s">
        <v>310</v>
      </c>
      <c r="D429" s="139"/>
      <c r="E429" s="64" t="s">
        <v>310</v>
      </c>
      <c r="F429" s="64" t="s">
        <v>310</v>
      </c>
      <c r="G429" s="64" t="s">
        <v>310</v>
      </c>
      <c r="H429" s="64" t="s">
        <v>310</v>
      </c>
      <c r="I429" s="64" t="s">
        <v>310</v>
      </c>
      <c r="J429" s="64" t="s">
        <v>310</v>
      </c>
      <c r="K429" s="64" t="s">
        <v>310</v>
      </c>
      <c r="L429" s="64" t="s">
        <v>310</v>
      </c>
      <c r="M429" s="64" t="s">
        <v>310</v>
      </c>
      <c r="N429" s="64" t="s">
        <v>310</v>
      </c>
    </row>
    <row r="430" spans="3:14" ht="15" customHeight="1">
      <c r="C430" s="140" t="s">
        <v>22</v>
      </c>
      <c r="D430" s="140"/>
      <c r="E430" s="140"/>
      <c r="F430" s="140"/>
      <c r="G430" s="140"/>
      <c r="H430" s="140"/>
      <c r="I430" s="140"/>
      <c r="J430" s="140"/>
      <c r="K430" s="140"/>
    </row>
    <row r="431" spans="3:14" ht="15" customHeight="1">
      <c r="C431" s="138" t="s">
        <v>310</v>
      </c>
      <c r="D431" s="139"/>
      <c r="E431" s="64" t="s">
        <v>310</v>
      </c>
      <c r="F431" s="64" t="s">
        <v>310</v>
      </c>
      <c r="G431" s="64" t="s">
        <v>310</v>
      </c>
      <c r="H431" s="64" t="s">
        <v>310</v>
      </c>
      <c r="I431" s="64" t="s">
        <v>310</v>
      </c>
      <c r="J431" s="64" t="s">
        <v>310</v>
      </c>
      <c r="K431" s="64" t="s">
        <v>310</v>
      </c>
      <c r="L431" s="64" t="s">
        <v>310</v>
      </c>
      <c r="M431" s="64" t="s">
        <v>310</v>
      </c>
      <c r="N431" s="64" t="s">
        <v>310</v>
      </c>
    </row>
    <row r="432" spans="3:14" ht="15" customHeight="1">
      <c r="C432" s="140" t="s">
        <v>34</v>
      </c>
      <c r="D432" s="140"/>
      <c r="E432" s="140"/>
      <c r="F432" s="140"/>
      <c r="G432" s="140"/>
      <c r="H432" s="140"/>
      <c r="I432" s="140"/>
      <c r="J432" s="140"/>
      <c r="K432" s="137"/>
    </row>
    <row r="433" spans="3:14" ht="15" customHeight="1">
      <c r="C433" s="138" t="s">
        <v>791</v>
      </c>
      <c r="D433" s="139"/>
      <c r="E433" s="67" t="s">
        <v>791</v>
      </c>
      <c r="F433" s="18">
        <v>135</v>
      </c>
      <c r="G433" s="66">
        <v>0</v>
      </c>
      <c r="H433" s="18">
        <f t="shared" ref="H433" si="145">(F433*(100%-G433))</f>
        <v>135</v>
      </c>
      <c r="I433" s="18">
        <v>135</v>
      </c>
      <c r="J433" s="18">
        <v>135</v>
      </c>
      <c r="K433" s="18">
        <v>135</v>
      </c>
      <c r="L433" s="64" t="s">
        <v>310</v>
      </c>
      <c r="M433" s="64" t="s">
        <v>310</v>
      </c>
      <c r="N433" s="64" t="s">
        <v>310</v>
      </c>
    </row>
    <row r="434" spans="3:14" ht="15" customHeight="1">
      <c r="C434" s="138" t="s">
        <v>820</v>
      </c>
      <c r="D434" s="139" t="s">
        <v>820</v>
      </c>
      <c r="E434" s="64" t="s">
        <v>821</v>
      </c>
      <c r="F434" s="160" t="s">
        <v>822</v>
      </c>
      <c r="G434" s="66">
        <v>0</v>
      </c>
      <c r="H434" s="160" t="s">
        <v>822</v>
      </c>
      <c r="I434" s="160" t="s">
        <v>822</v>
      </c>
      <c r="J434" s="160" t="s">
        <v>822</v>
      </c>
      <c r="K434" s="160" t="s">
        <v>822</v>
      </c>
      <c r="L434" s="64" t="s">
        <v>310</v>
      </c>
      <c r="M434" s="64" t="s">
        <v>310</v>
      </c>
      <c r="N434" s="64" t="s">
        <v>310</v>
      </c>
    </row>
    <row r="435" spans="3:14" ht="15" customHeight="1">
      <c r="C435" s="138" t="s">
        <v>823</v>
      </c>
      <c r="D435" s="139" t="s">
        <v>823</v>
      </c>
      <c r="E435" s="64" t="s">
        <v>824</v>
      </c>
      <c r="F435" s="161"/>
      <c r="G435" s="66">
        <v>0</v>
      </c>
      <c r="H435" s="161"/>
      <c r="I435" s="161"/>
      <c r="J435" s="161"/>
      <c r="K435" s="161"/>
      <c r="L435" s="64" t="s">
        <v>310</v>
      </c>
      <c r="M435" s="64" t="s">
        <v>310</v>
      </c>
      <c r="N435" s="64" t="s">
        <v>310</v>
      </c>
    </row>
    <row r="436" spans="3:14" ht="15" customHeight="1">
      <c r="C436" s="138" t="s">
        <v>825</v>
      </c>
      <c r="D436" s="139" t="s">
        <v>825</v>
      </c>
      <c r="E436" s="64" t="s">
        <v>826</v>
      </c>
      <c r="F436" s="161"/>
      <c r="G436" s="66">
        <v>0</v>
      </c>
      <c r="H436" s="161"/>
      <c r="I436" s="161"/>
      <c r="J436" s="161"/>
      <c r="K436" s="161"/>
      <c r="L436" s="64" t="s">
        <v>310</v>
      </c>
      <c r="M436" s="64" t="s">
        <v>310</v>
      </c>
      <c r="N436" s="64" t="s">
        <v>310</v>
      </c>
    </row>
    <row r="437" spans="3:14" ht="15" customHeight="1">
      <c r="C437" s="138" t="s">
        <v>827</v>
      </c>
      <c r="D437" s="139" t="s">
        <v>827</v>
      </c>
      <c r="E437" s="64" t="s">
        <v>828</v>
      </c>
      <c r="F437" s="162"/>
      <c r="G437" s="66">
        <v>0</v>
      </c>
      <c r="H437" s="162"/>
      <c r="I437" s="162"/>
      <c r="J437" s="162"/>
      <c r="K437" s="162"/>
      <c r="L437" s="64" t="s">
        <v>310</v>
      </c>
      <c r="M437" s="64" t="s">
        <v>310</v>
      </c>
      <c r="N437" s="64" t="s">
        <v>310</v>
      </c>
    </row>
    <row r="438" spans="3:14" ht="15" customHeight="1">
      <c r="C438" s="138" t="s">
        <v>801</v>
      </c>
      <c r="D438" s="139" t="s">
        <v>799</v>
      </c>
      <c r="E438" s="64" t="s">
        <v>802</v>
      </c>
      <c r="F438" s="75">
        <v>0.08</v>
      </c>
      <c r="G438" s="66">
        <v>0</v>
      </c>
      <c r="H438" s="75">
        <v>0.08</v>
      </c>
      <c r="I438" s="75">
        <v>0.08</v>
      </c>
      <c r="J438" s="75">
        <v>0.08</v>
      </c>
      <c r="K438" s="75">
        <v>0.08</v>
      </c>
      <c r="L438" s="64" t="s">
        <v>310</v>
      </c>
      <c r="M438" s="64" t="s">
        <v>310</v>
      </c>
      <c r="N438" s="64" t="s">
        <v>310</v>
      </c>
    </row>
    <row r="439" spans="3:14" ht="15" customHeight="1">
      <c r="C439" s="138" t="s">
        <v>803</v>
      </c>
      <c r="D439" s="139" t="s">
        <v>799</v>
      </c>
      <c r="E439" s="64" t="s">
        <v>804</v>
      </c>
      <c r="F439" s="75">
        <v>0.08</v>
      </c>
      <c r="G439" s="66">
        <v>0</v>
      </c>
      <c r="H439" s="75">
        <v>0.08</v>
      </c>
      <c r="I439" s="75">
        <v>0.08</v>
      </c>
      <c r="J439" s="75">
        <v>0.08</v>
      </c>
      <c r="K439" s="75">
        <v>0.08</v>
      </c>
      <c r="L439" s="64" t="s">
        <v>310</v>
      </c>
      <c r="M439" s="64" t="s">
        <v>310</v>
      </c>
      <c r="N439" s="64" t="s">
        <v>310</v>
      </c>
    </row>
    <row r="440" spans="3:14">
      <c r="C440" s="3" t="s">
        <v>16</v>
      </c>
      <c r="F440" s="19"/>
      <c r="G440" s="19"/>
      <c r="H440" s="19"/>
      <c r="I440" s="19"/>
      <c r="J440" s="19"/>
      <c r="K440" s="19"/>
    </row>
    <row r="441" spans="3:14">
      <c r="C441" s="142" t="s">
        <v>29</v>
      </c>
      <c r="D441" s="143"/>
      <c r="E441" s="69" t="s">
        <v>731</v>
      </c>
      <c r="F441" s="26" t="s">
        <v>731</v>
      </c>
      <c r="G441" s="70">
        <v>0</v>
      </c>
      <c r="H441" s="26" t="s">
        <v>731</v>
      </c>
      <c r="I441" s="26" t="s">
        <v>731</v>
      </c>
      <c r="J441" s="26" t="s">
        <v>731</v>
      </c>
      <c r="K441" s="26" t="s">
        <v>731</v>
      </c>
      <c r="L441" s="18" t="s">
        <v>310</v>
      </c>
      <c r="M441" s="18" t="s">
        <v>310</v>
      </c>
      <c r="N441" s="18" t="s">
        <v>310</v>
      </c>
    </row>
    <row r="442" spans="3:14">
      <c r="C442" s="142" t="s">
        <v>732</v>
      </c>
      <c r="D442" s="143"/>
      <c r="E442" s="69" t="s">
        <v>732</v>
      </c>
      <c r="F442" s="20">
        <v>495</v>
      </c>
      <c r="G442" s="70">
        <v>0</v>
      </c>
      <c r="H442" s="18">
        <f t="shared" ref="H442" si="146">(F442*(100%-G442))</f>
        <v>495</v>
      </c>
      <c r="I442" s="20">
        <v>495</v>
      </c>
      <c r="J442" s="20">
        <v>495</v>
      </c>
      <c r="K442" s="20">
        <v>495</v>
      </c>
      <c r="L442" s="18" t="s">
        <v>310</v>
      </c>
      <c r="M442" s="18" t="s">
        <v>310</v>
      </c>
      <c r="N442" s="18" t="s">
        <v>310</v>
      </c>
    </row>
    <row r="443" spans="3:14">
      <c r="C443" s="136" t="s">
        <v>40</v>
      </c>
      <c r="D443" s="137"/>
      <c r="E443" s="71" t="s">
        <v>310</v>
      </c>
      <c r="F443" s="72" t="s">
        <v>310</v>
      </c>
      <c r="G443" s="73">
        <v>0</v>
      </c>
      <c r="H443" s="74">
        <v>0</v>
      </c>
      <c r="I443" s="72" t="s">
        <v>310</v>
      </c>
      <c r="J443" s="72" t="s">
        <v>310</v>
      </c>
      <c r="K443" s="72" t="s">
        <v>310</v>
      </c>
      <c r="L443" s="24" t="s">
        <v>310</v>
      </c>
      <c r="M443" s="24" t="s">
        <v>310</v>
      </c>
      <c r="N443" s="24" t="s">
        <v>310</v>
      </c>
    </row>
    <row r="444" spans="3:14">
      <c r="C444" s="136" t="s">
        <v>734</v>
      </c>
      <c r="D444" s="137"/>
      <c r="E444" s="71" t="s">
        <v>735</v>
      </c>
      <c r="F444" s="72">
        <v>150</v>
      </c>
      <c r="G444" s="73">
        <v>0</v>
      </c>
      <c r="H444" s="74">
        <f t="shared" ref="H444:H449" si="147">(F444*(100%-G444))</f>
        <v>150</v>
      </c>
      <c r="I444" s="72">
        <v>150</v>
      </c>
      <c r="J444" s="72">
        <v>150</v>
      </c>
      <c r="K444" s="72">
        <v>150</v>
      </c>
      <c r="L444" s="24" t="s">
        <v>310</v>
      </c>
      <c r="M444" s="24" t="s">
        <v>310</v>
      </c>
      <c r="N444" s="24" t="s">
        <v>310</v>
      </c>
    </row>
    <row r="445" spans="3:14">
      <c r="C445" s="136" t="s">
        <v>736</v>
      </c>
      <c r="D445" s="137"/>
      <c r="E445" s="71" t="s">
        <v>737</v>
      </c>
      <c r="F445" s="72">
        <v>185</v>
      </c>
      <c r="G445" s="73">
        <v>0</v>
      </c>
      <c r="H445" s="74">
        <f t="shared" si="147"/>
        <v>185</v>
      </c>
      <c r="I445" s="72">
        <v>185</v>
      </c>
      <c r="J445" s="72">
        <v>185</v>
      </c>
      <c r="K445" s="72">
        <v>185</v>
      </c>
      <c r="L445" s="24" t="s">
        <v>310</v>
      </c>
      <c r="M445" s="24" t="s">
        <v>310</v>
      </c>
      <c r="N445" s="24" t="s">
        <v>310</v>
      </c>
    </row>
    <row r="446" spans="3:14">
      <c r="C446" s="136" t="s">
        <v>738</v>
      </c>
      <c r="D446" s="137"/>
      <c r="E446" s="71" t="s">
        <v>739</v>
      </c>
      <c r="F446" s="72">
        <v>250</v>
      </c>
      <c r="G446" s="73">
        <v>0</v>
      </c>
      <c r="H446" s="74">
        <f t="shared" si="147"/>
        <v>250</v>
      </c>
      <c r="I446" s="72">
        <v>250</v>
      </c>
      <c r="J446" s="72">
        <v>250</v>
      </c>
      <c r="K446" s="72">
        <v>250</v>
      </c>
      <c r="L446" s="24" t="s">
        <v>310</v>
      </c>
      <c r="M446" s="24" t="s">
        <v>310</v>
      </c>
      <c r="N446" s="24" t="s">
        <v>310</v>
      </c>
    </row>
    <row r="447" spans="3:14">
      <c r="C447" s="136" t="s">
        <v>24</v>
      </c>
      <c r="D447" s="137"/>
      <c r="E447" s="71" t="s">
        <v>742</v>
      </c>
      <c r="F447" s="72">
        <v>175</v>
      </c>
      <c r="G447" s="73">
        <v>0</v>
      </c>
      <c r="H447" s="74">
        <f t="shared" si="147"/>
        <v>175</v>
      </c>
      <c r="I447" s="72">
        <v>175</v>
      </c>
      <c r="J447" s="72">
        <v>175</v>
      </c>
      <c r="K447" s="72">
        <v>175</v>
      </c>
      <c r="L447" s="24" t="s">
        <v>310</v>
      </c>
      <c r="M447" s="24" t="s">
        <v>310</v>
      </c>
      <c r="N447" s="24" t="s">
        <v>310</v>
      </c>
    </row>
    <row r="448" spans="3:14">
      <c r="C448" s="136" t="s">
        <v>25</v>
      </c>
      <c r="D448" s="137"/>
      <c r="E448" s="71" t="s">
        <v>88</v>
      </c>
      <c r="F448" s="72">
        <v>0</v>
      </c>
      <c r="G448" s="73">
        <v>0</v>
      </c>
      <c r="H448" s="74">
        <f t="shared" si="147"/>
        <v>0</v>
      </c>
      <c r="I448" s="72">
        <v>0</v>
      </c>
      <c r="J448" s="72">
        <v>0</v>
      </c>
      <c r="K448" s="72">
        <v>0</v>
      </c>
      <c r="L448" s="24" t="s">
        <v>310</v>
      </c>
      <c r="M448" s="24" t="s">
        <v>310</v>
      </c>
      <c r="N448" s="24" t="s">
        <v>310</v>
      </c>
    </row>
    <row r="449" spans="2:14">
      <c r="C449" s="136" t="s">
        <v>35</v>
      </c>
      <c r="D449" s="137"/>
      <c r="E449" s="71" t="s">
        <v>310</v>
      </c>
      <c r="F449" s="72">
        <v>0</v>
      </c>
      <c r="G449" s="73">
        <v>0</v>
      </c>
      <c r="H449" s="74">
        <f t="shared" si="147"/>
        <v>0</v>
      </c>
      <c r="I449" s="72">
        <v>0</v>
      </c>
      <c r="J449" s="72">
        <v>0</v>
      </c>
      <c r="K449" s="72">
        <v>0</v>
      </c>
      <c r="L449" s="24" t="s">
        <v>310</v>
      </c>
      <c r="M449" s="24" t="s">
        <v>310</v>
      </c>
      <c r="N449" s="24" t="s">
        <v>310</v>
      </c>
    </row>
    <row r="450" spans="2:14">
      <c r="C450" s="136" t="s">
        <v>33</v>
      </c>
      <c r="D450" s="137"/>
      <c r="E450" s="71" t="s">
        <v>731</v>
      </c>
      <c r="F450" s="24" t="s">
        <v>731</v>
      </c>
      <c r="G450" s="73">
        <v>0</v>
      </c>
      <c r="H450" s="24" t="s">
        <v>731</v>
      </c>
      <c r="I450" s="24" t="s">
        <v>731</v>
      </c>
      <c r="J450" s="24" t="s">
        <v>731</v>
      </c>
      <c r="K450" s="24" t="s">
        <v>731</v>
      </c>
      <c r="L450" s="24" t="s">
        <v>310</v>
      </c>
      <c r="M450" s="24" t="s">
        <v>310</v>
      </c>
      <c r="N450" s="24" t="s">
        <v>310</v>
      </c>
    </row>
    <row r="452" spans="2:14">
      <c r="C452" s="4" t="s">
        <v>2</v>
      </c>
      <c r="D452" s="5" t="s">
        <v>751</v>
      </c>
      <c r="E452" s="60"/>
    </row>
    <row r="453" spans="2:14" ht="15.75">
      <c r="C453" s="4" t="s">
        <v>5</v>
      </c>
      <c r="D453" s="16" t="s">
        <v>829</v>
      </c>
      <c r="E453" s="60"/>
    </row>
    <row r="454" spans="2:14" ht="15" customHeight="1">
      <c r="C454" s="4" t="s">
        <v>37</v>
      </c>
      <c r="D454" s="5" t="s">
        <v>812</v>
      </c>
      <c r="E454" s="60"/>
    </row>
    <row r="455" spans="2:14">
      <c r="C455" s="4" t="s">
        <v>38</v>
      </c>
      <c r="D455" s="5" t="s">
        <v>707</v>
      </c>
    </row>
    <row r="456" spans="2:14" s="10" customFormat="1">
      <c r="B456" s="9"/>
      <c r="E456" s="61"/>
      <c r="F456" s="147" t="s">
        <v>3</v>
      </c>
      <c r="G456" s="148"/>
      <c r="H456" s="149"/>
      <c r="I456" s="146" t="s">
        <v>4</v>
      </c>
      <c r="J456" s="146"/>
      <c r="K456" s="146"/>
      <c r="L456" s="146" t="s">
        <v>27</v>
      </c>
      <c r="M456" s="146"/>
      <c r="N456" s="146"/>
    </row>
    <row r="457" spans="2:14" s="10" customFormat="1">
      <c r="B457" s="9"/>
      <c r="E457" s="61"/>
      <c r="F457" s="147" t="s">
        <v>6</v>
      </c>
      <c r="G457" s="148"/>
      <c r="H457" s="149"/>
      <c r="I457" s="150" t="s">
        <v>26</v>
      </c>
      <c r="J457" s="150"/>
      <c r="K457" s="150"/>
      <c r="L457" s="150" t="s">
        <v>26</v>
      </c>
      <c r="M457" s="150"/>
      <c r="N457" s="150"/>
    </row>
    <row r="458" spans="2:14" s="13" customFormat="1">
      <c r="B458" s="11"/>
      <c r="C458" s="151" t="s">
        <v>14</v>
      </c>
      <c r="D458" s="152"/>
      <c r="E458" s="62" t="s">
        <v>17</v>
      </c>
      <c r="F458" s="28" t="s">
        <v>8</v>
      </c>
      <c r="G458" s="28" t="s">
        <v>18</v>
      </c>
      <c r="H458" s="28" t="s">
        <v>19</v>
      </c>
      <c r="I458" s="28" t="s">
        <v>9</v>
      </c>
      <c r="J458" s="28" t="s">
        <v>10</v>
      </c>
      <c r="K458" s="28" t="s">
        <v>11</v>
      </c>
      <c r="L458" s="28" t="s">
        <v>9</v>
      </c>
      <c r="M458" s="28" t="s">
        <v>10</v>
      </c>
      <c r="N458" s="28" t="s">
        <v>11</v>
      </c>
    </row>
    <row r="459" spans="2:14" s="13" customFormat="1">
      <c r="B459" s="11"/>
      <c r="C459" s="43"/>
      <c r="D459" s="44"/>
      <c r="E459" s="62"/>
      <c r="F459" s="28"/>
      <c r="G459" s="28"/>
      <c r="H459" s="28"/>
      <c r="I459" s="63">
        <v>2.9172953945737067E-2</v>
      </c>
      <c r="J459" s="63">
        <v>2.2747435976189303E-2</v>
      </c>
      <c r="K459" s="63">
        <v>1.8904256546730558E-2</v>
      </c>
      <c r="L459" s="28"/>
      <c r="M459" s="28"/>
      <c r="N459" s="28"/>
    </row>
    <row r="460" spans="2:14" ht="33" customHeight="1">
      <c r="C460" s="157" t="s">
        <v>15</v>
      </c>
      <c r="D460" s="158"/>
      <c r="E460" s="64" t="s">
        <v>830</v>
      </c>
      <c r="F460" s="18">
        <v>56802</v>
      </c>
      <c r="G460" s="65">
        <v>2.5000000000000001E-2</v>
      </c>
      <c r="H460" s="18">
        <f>(F460*(100%-G460))</f>
        <v>55381.95</v>
      </c>
      <c r="I460" s="18">
        <f>$H$460*I459</f>
        <v>1615.6550767751128</v>
      </c>
      <c r="J460" s="18">
        <f>$H$460*J459</f>
        <v>1259.7973618615172</v>
      </c>
      <c r="K460" s="18">
        <f>$H$460*K459</f>
        <v>1046.9545908582043</v>
      </c>
      <c r="L460" s="18" t="s">
        <v>310</v>
      </c>
      <c r="M460" s="18" t="s">
        <v>310</v>
      </c>
      <c r="N460" s="18" t="s">
        <v>310</v>
      </c>
    </row>
    <row r="461" spans="2:14">
      <c r="B461" s="15"/>
      <c r="C461" s="156" t="s">
        <v>20</v>
      </c>
      <c r="D461" s="156"/>
      <c r="E461" s="156"/>
      <c r="F461" s="156"/>
      <c r="G461" s="156"/>
      <c r="H461" s="156"/>
      <c r="I461" s="156"/>
      <c r="J461" s="156"/>
      <c r="K461" s="156"/>
    </row>
    <row r="462" spans="2:14" ht="30">
      <c r="C462" s="138" t="s">
        <v>814</v>
      </c>
      <c r="D462" s="139" t="s">
        <v>814</v>
      </c>
      <c r="E462" s="64" t="s">
        <v>815</v>
      </c>
      <c r="F462" s="18">
        <v>1042</v>
      </c>
      <c r="G462" s="66">
        <v>0</v>
      </c>
      <c r="H462" s="18">
        <f t="shared" ref="H462:H473" si="148">(F462*(100%-G462))</f>
        <v>1042</v>
      </c>
      <c r="I462" s="18">
        <f>$H$462*I459</f>
        <v>30.398218011458024</v>
      </c>
      <c r="J462" s="18">
        <f t="shared" ref="J462:K462" si="149">$H$462*J459</f>
        <v>23.702828287189252</v>
      </c>
      <c r="K462" s="18">
        <f t="shared" si="149"/>
        <v>19.69823532169324</v>
      </c>
      <c r="L462" s="18" t="s">
        <v>310</v>
      </c>
      <c r="M462" s="18" t="s">
        <v>310</v>
      </c>
      <c r="N462" s="18" t="s">
        <v>310</v>
      </c>
    </row>
    <row r="463" spans="2:14" ht="30">
      <c r="C463" s="138" t="s">
        <v>761</v>
      </c>
      <c r="D463" s="139" t="s">
        <v>761</v>
      </c>
      <c r="E463" s="64" t="s">
        <v>762</v>
      </c>
      <c r="F463" s="18">
        <v>686</v>
      </c>
      <c r="G463" s="66">
        <v>0</v>
      </c>
      <c r="H463" s="18">
        <f t="shared" si="148"/>
        <v>686</v>
      </c>
      <c r="I463" s="18">
        <f>$H$463*I459</f>
        <v>20.012646406775627</v>
      </c>
      <c r="J463" s="18">
        <f t="shared" ref="J463:K463" si="150">$H$463*J459</f>
        <v>15.604741079665862</v>
      </c>
      <c r="K463" s="18">
        <f t="shared" si="150"/>
        <v>12.968319991057163</v>
      </c>
      <c r="L463" s="18" t="s">
        <v>310</v>
      </c>
      <c r="M463" s="18" t="s">
        <v>310</v>
      </c>
      <c r="N463" s="18" t="s">
        <v>310</v>
      </c>
    </row>
    <row r="464" spans="2:14" ht="30">
      <c r="C464" s="138" t="s">
        <v>816</v>
      </c>
      <c r="D464" s="139" t="s">
        <v>816</v>
      </c>
      <c r="E464" s="64" t="s">
        <v>817</v>
      </c>
      <c r="F464" s="18">
        <v>36110</v>
      </c>
      <c r="G464" s="66">
        <v>0</v>
      </c>
      <c r="H464" s="18">
        <f t="shared" si="148"/>
        <v>36110</v>
      </c>
      <c r="I464" s="18">
        <f>$H$464*I459</f>
        <v>1053.4353669805655</v>
      </c>
      <c r="J464" s="18">
        <f t="shared" ref="J464:K464" si="151">$H$464*J459</f>
        <v>821.40991310019569</v>
      </c>
      <c r="K464" s="18">
        <f t="shared" si="151"/>
        <v>682.63270390244043</v>
      </c>
      <c r="L464" s="18" t="s">
        <v>310</v>
      </c>
      <c r="M464" s="18" t="s">
        <v>310</v>
      </c>
      <c r="N464" s="18" t="s">
        <v>310</v>
      </c>
    </row>
    <row r="465" spans="3:14" ht="45">
      <c r="C465" s="138" t="s">
        <v>818</v>
      </c>
      <c r="D465" s="139" t="s">
        <v>818</v>
      </c>
      <c r="E465" s="64" t="s">
        <v>819</v>
      </c>
      <c r="F465" s="18">
        <v>40215</v>
      </c>
      <c r="G465" s="66">
        <v>0</v>
      </c>
      <c r="H465" s="18">
        <f t="shared" si="148"/>
        <v>40215</v>
      </c>
      <c r="I465" s="18">
        <f>$H$465*I459</f>
        <v>1173.1903429278161</v>
      </c>
      <c r="J465" s="18">
        <f t="shared" ref="J465:K465" si="152">$H$465*J459</f>
        <v>914.78813778245285</v>
      </c>
      <c r="K465" s="18">
        <f t="shared" si="152"/>
        <v>760.23467702676942</v>
      </c>
      <c r="L465" s="18" t="s">
        <v>310</v>
      </c>
      <c r="M465" s="18" t="s">
        <v>310</v>
      </c>
      <c r="N465" s="18" t="s">
        <v>310</v>
      </c>
    </row>
    <row r="466" spans="3:14" ht="45">
      <c r="C466" s="138" t="s">
        <v>777</v>
      </c>
      <c r="D466" s="139" t="s">
        <v>777</v>
      </c>
      <c r="E466" s="64" t="s">
        <v>778</v>
      </c>
      <c r="F466" s="18">
        <v>4617</v>
      </c>
      <c r="G466" s="66">
        <v>0</v>
      </c>
      <c r="H466" s="18">
        <f t="shared" si="148"/>
        <v>4617</v>
      </c>
      <c r="I466" s="18">
        <f>$H$466*I459</f>
        <v>134.69152836746804</v>
      </c>
      <c r="J466" s="18">
        <f t="shared" ref="J466:K466" si="153">$H$466*J459</f>
        <v>105.02491190206601</v>
      </c>
      <c r="K466" s="18">
        <f t="shared" si="153"/>
        <v>87.280952476254981</v>
      </c>
      <c r="L466" s="18" t="s">
        <v>310</v>
      </c>
      <c r="M466" s="18" t="s">
        <v>310</v>
      </c>
      <c r="N466" s="18" t="s">
        <v>310</v>
      </c>
    </row>
    <row r="467" spans="3:14" ht="30">
      <c r="C467" s="138" t="s">
        <v>779</v>
      </c>
      <c r="D467" s="139" t="s">
        <v>779</v>
      </c>
      <c r="E467" s="64" t="s">
        <v>780</v>
      </c>
      <c r="F467" s="18">
        <v>625</v>
      </c>
      <c r="G467" s="66">
        <v>0</v>
      </c>
      <c r="H467" s="18">
        <f t="shared" si="148"/>
        <v>625</v>
      </c>
      <c r="I467" s="18">
        <f>$H$467*I459</f>
        <v>18.233096216085666</v>
      </c>
      <c r="J467" s="18">
        <f t="shared" ref="J467:K467" si="154">$H$467*J459</f>
        <v>14.217147485118314</v>
      </c>
      <c r="K467" s="18">
        <f t="shared" si="154"/>
        <v>11.815160341706598</v>
      </c>
      <c r="L467" s="18" t="s">
        <v>310</v>
      </c>
      <c r="M467" s="18" t="s">
        <v>310</v>
      </c>
      <c r="N467" s="18" t="s">
        <v>310</v>
      </c>
    </row>
    <row r="468" spans="3:14" ht="30">
      <c r="C468" s="138" t="s">
        <v>781</v>
      </c>
      <c r="D468" s="139" t="s">
        <v>781</v>
      </c>
      <c r="E468" s="64" t="s">
        <v>782</v>
      </c>
      <c r="F468" s="18">
        <v>4158</v>
      </c>
      <c r="G468" s="66">
        <v>0</v>
      </c>
      <c r="H468" s="18">
        <f t="shared" si="148"/>
        <v>4158</v>
      </c>
      <c r="I468" s="18">
        <f>$H$468*I459</f>
        <v>121.30114250637472</v>
      </c>
      <c r="J468" s="18">
        <f t="shared" ref="J468:K468" si="155">$H$468*J459</f>
        <v>94.583838788995124</v>
      </c>
      <c r="K468" s="18">
        <f t="shared" si="155"/>
        <v>78.603898721305654</v>
      </c>
      <c r="L468" s="18" t="s">
        <v>310</v>
      </c>
      <c r="M468" s="18" t="s">
        <v>310</v>
      </c>
      <c r="N468" s="18" t="s">
        <v>310</v>
      </c>
    </row>
    <row r="469" spans="3:14" ht="45">
      <c r="C469" s="138" t="s">
        <v>783</v>
      </c>
      <c r="D469" s="139" t="s">
        <v>783</v>
      </c>
      <c r="E469" s="64" t="s">
        <v>784</v>
      </c>
      <c r="F469" s="18">
        <v>16910</v>
      </c>
      <c r="G469" s="66">
        <v>0</v>
      </c>
      <c r="H469" s="18">
        <f t="shared" si="148"/>
        <v>16910</v>
      </c>
      <c r="I469" s="18">
        <f>$H$469*I459</f>
        <v>493.31465122241377</v>
      </c>
      <c r="J469" s="18">
        <f t="shared" ref="J469:K469" si="156">$H$469*J459</f>
        <v>384.65914235736113</v>
      </c>
      <c r="K469" s="18">
        <f t="shared" si="156"/>
        <v>319.67097820521371</v>
      </c>
      <c r="L469" s="18" t="s">
        <v>310</v>
      </c>
      <c r="M469" s="18" t="s">
        <v>310</v>
      </c>
      <c r="N469" s="18" t="s">
        <v>310</v>
      </c>
    </row>
    <row r="470" spans="3:14" ht="45">
      <c r="C470" s="138" t="s">
        <v>785</v>
      </c>
      <c r="D470" s="139" t="s">
        <v>785</v>
      </c>
      <c r="E470" s="64" t="s">
        <v>786</v>
      </c>
      <c r="F470" s="18">
        <v>1435</v>
      </c>
      <c r="G470" s="66">
        <v>0</v>
      </c>
      <c r="H470" s="18">
        <f t="shared" si="148"/>
        <v>1435</v>
      </c>
      <c r="I470" s="18">
        <f>$H$470*I459</f>
        <v>41.863188912132692</v>
      </c>
      <c r="J470" s="18">
        <f t="shared" ref="J470:K470" si="157">$H$470*J459</f>
        <v>32.642570625831652</v>
      </c>
      <c r="K470" s="18">
        <f t="shared" si="157"/>
        <v>27.127608144558351</v>
      </c>
      <c r="L470" s="18" t="s">
        <v>310</v>
      </c>
      <c r="M470" s="18" t="s">
        <v>310</v>
      </c>
      <c r="N470" s="18" t="s">
        <v>310</v>
      </c>
    </row>
    <row r="471" spans="3:14" ht="60">
      <c r="C471" s="138" t="s">
        <v>787</v>
      </c>
      <c r="D471" s="139" t="s">
        <v>787</v>
      </c>
      <c r="E471" s="64" t="s">
        <v>788</v>
      </c>
      <c r="F471" s="18">
        <v>8820</v>
      </c>
      <c r="G471" s="66">
        <v>0</v>
      </c>
      <c r="H471" s="18">
        <f t="shared" si="148"/>
        <v>8820</v>
      </c>
      <c r="I471" s="18">
        <f>$H$471*I459</f>
        <v>257.30545380140092</v>
      </c>
      <c r="J471" s="18">
        <f t="shared" ref="J471:K471" si="158">$H$471*J459</f>
        <v>200.63238530998964</v>
      </c>
      <c r="K471" s="18">
        <f t="shared" si="158"/>
        <v>166.73554274216352</v>
      </c>
      <c r="L471" s="18" t="s">
        <v>310</v>
      </c>
      <c r="M471" s="18" t="s">
        <v>310</v>
      </c>
      <c r="N471" s="18" t="s">
        <v>310</v>
      </c>
    </row>
    <row r="472" spans="3:14" ht="45">
      <c r="C472" s="138" t="s">
        <v>785</v>
      </c>
      <c r="D472" s="139" t="s">
        <v>785</v>
      </c>
      <c r="E472" s="64" t="s">
        <v>786</v>
      </c>
      <c r="F472" s="18">
        <v>1435</v>
      </c>
      <c r="G472" s="66">
        <v>0</v>
      </c>
      <c r="H472" s="18">
        <f t="shared" si="148"/>
        <v>1435</v>
      </c>
      <c r="I472" s="18">
        <f>$H$472*I459</f>
        <v>41.863188912132692</v>
      </c>
      <c r="J472" s="18">
        <f t="shared" ref="J472:K472" si="159">$H$472*J459</f>
        <v>32.642570625831652</v>
      </c>
      <c r="K472" s="18">
        <f t="shared" si="159"/>
        <v>27.127608144558351</v>
      </c>
      <c r="L472" s="18" t="s">
        <v>310</v>
      </c>
      <c r="M472" s="18" t="s">
        <v>310</v>
      </c>
      <c r="N472" s="18" t="s">
        <v>310</v>
      </c>
    </row>
    <row r="473" spans="3:14" ht="30">
      <c r="C473" s="138" t="s">
        <v>789</v>
      </c>
      <c r="D473" s="139" t="s">
        <v>789</v>
      </c>
      <c r="E473" s="64" t="s">
        <v>790</v>
      </c>
      <c r="F473" s="18">
        <v>173</v>
      </c>
      <c r="G473" s="66">
        <v>0</v>
      </c>
      <c r="H473" s="18">
        <f t="shared" si="148"/>
        <v>173</v>
      </c>
      <c r="I473" s="18">
        <f>$H$473*I459</f>
        <v>5.0469210326125129</v>
      </c>
      <c r="J473" s="18">
        <f t="shared" ref="J473:K473" si="160">$H$473*J459</f>
        <v>3.9353064238807494</v>
      </c>
      <c r="K473" s="18">
        <f t="shared" si="160"/>
        <v>3.2704363825843865</v>
      </c>
      <c r="L473" s="18" t="s">
        <v>310</v>
      </c>
      <c r="M473" s="18" t="s">
        <v>310</v>
      </c>
      <c r="N473" s="18" t="s">
        <v>310</v>
      </c>
    </row>
    <row r="474" spans="3:14">
      <c r="C474" s="140" t="s">
        <v>23</v>
      </c>
      <c r="D474" s="140"/>
      <c r="E474" s="140"/>
      <c r="F474" s="140"/>
      <c r="G474" s="140"/>
      <c r="H474" s="140"/>
      <c r="I474" s="140"/>
      <c r="J474" s="140"/>
      <c r="K474" s="140"/>
    </row>
    <row r="475" spans="3:14">
      <c r="C475" s="138" t="s">
        <v>310</v>
      </c>
      <c r="D475" s="139"/>
      <c r="E475" s="64" t="s">
        <v>310</v>
      </c>
      <c r="F475" s="64" t="s">
        <v>310</v>
      </c>
      <c r="G475" s="64" t="s">
        <v>310</v>
      </c>
      <c r="H475" s="64" t="s">
        <v>310</v>
      </c>
      <c r="I475" s="64" t="s">
        <v>310</v>
      </c>
      <c r="J475" s="64" t="s">
        <v>310</v>
      </c>
      <c r="K475" s="64" t="s">
        <v>310</v>
      </c>
      <c r="L475" s="64" t="s">
        <v>310</v>
      </c>
      <c r="M475" s="64" t="s">
        <v>310</v>
      </c>
      <c r="N475" s="64" t="s">
        <v>310</v>
      </c>
    </row>
    <row r="476" spans="3:14" ht="15" customHeight="1">
      <c r="C476" s="140" t="s">
        <v>22</v>
      </c>
      <c r="D476" s="140"/>
      <c r="E476" s="140"/>
      <c r="F476" s="140"/>
      <c r="G476" s="140"/>
      <c r="H476" s="140"/>
      <c r="I476" s="140"/>
      <c r="J476" s="140"/>
      <c r="K476" s="140"/>
    </row>
    <row r="477" spans="3:14" ht="15" customHeight="1">
      <c r="C477" s="138" t="s">
        <v>310</v>
      </c>
      <c r="D477" s="139"/>
      <c r="E477" s="64" t="s">
        <v>310</v>
      </c>
      <c r="F477" s="64" t="s">
        <v>310</v>
      </c>
      <c r="G477" s="64" t="s">
        <v>310</v>
      </c>
      <c r="H477" s="64" t="s">
        <v>310</v>
      </c>
      <c r="I477" s="64" t="s">
        <v>310</v>
      </c>
      <c r="J477" s="64" t="s">
        <v>310</v>
      </c>
      <c r="K477" s="64" t="s">
        <v>310</v>
      </c>
      <c r="L477" s="64" t="s">
        <v>310</v>
      </c>
      <c r="M477" s="64" t="s">
        <v>310</v>
      </c>
      <c r="N477" s="64" t="s">
        <v>310</v>
      </c>
    </row>
    <row r="478" spans="3:14" ht="15" customHeight="1">
      <c r="C478" s="140" t="s">
        <v>34</v>
      </c>
      <c r="D478" s="140"/>
      <c r="E478" s="140"/>
      <c r="F478" s="140"/>
      <c r="G478" s="140"/>
      <c r="H478" s="140"/>
      <c r="I478" s="140"/>
      <c r="J478" s="140"/>
      <c r="K478" s="137"/>
    </row>
    <row r="479" spans="3:14" ht="15" customHeight="1">
      <c r="C479" s="138" t="s">
        <v>791</v>
      </c>
      <c r="D479" s="139"/>
      <c r="E479" s="67" t="s">
        <v>791</v>
      </c>
      <c r="F479" s="18">
        <v>155</v>
      </c>
      <c r="G479" s="66">
        <v>0</v>
      </c>
      <c r="H479" s="18">
        <f t="shared" ref="H479" si="161">(F479*(100%-G479))</f>
        <v>155</v>
      </c>
      <c r="I479" s="18">
        <v>155</v>
      </c>
      <c r="J479" s="18">
        <v>155</v>
      </c>
      <c r="K479" s="18">
        <v>155</v>
      </c>
      <c r="L479" s="64" t="s">
        <v>310</v>
      </c>
      <c r="M479" s="64" t="s">
        <v>310</v>
      </c>
      <c r="N479" s="64" t="s">
        <v>310</v>
      </c>
    </row>
    <row r="480" spans="3:14" ht="15" customHeight="1">
      <c r="C480" s="138" t="s">
        <v>820</v>
      </c>
      <c r="D480" s="139" t="s">
        <v>820</v>
      </c>
      <c r="E480" s="64" t="s">
        <v>821</v>
      </c>
      <c r="F480" s="160" t="s">
        <v>822</v>
      </c>
      <c r="G480" s="66">
        <v>0</v>
      </c>
      <c r="H480" s="160" t="s">
        <v>822</v>
      </c>
      <c r="I480" s="160" t="s">
        <v>822</v>
      </c>
      <c r="J480" s="160" t="s">
        <v>822</v>
      </c>
      <c r="K480" s="160" t="s">
        <v>822</v>
      </c>
      <c r="L480" s="64" t="s">
        <v>310</v>
      </c>
      <c r="M480" s="64" t="s">
        <v>310</v>
      </c>
      <c r="N480" s="64" t="s">
        <v>310</v>
      </c>
    </row>
    <row r="481" spans="3:14" ht="15" customHeight="1">
      <c r="C481" s="138" t="s">
        <v>823</v>
      </c>
      <c r="D481" s="139" t="s">
        <v>823</v>
      </c>
      <c r="E481" s="64" t="s">
        <v>824</v>
      </c>
      <c r="F481" s="161"/>
      <c r="G481" s="66">
        <v>0</v>
      </c>
      <c r="H481" s="161"/>
      <c r="I481" s="161"/>
      <c r="J481" s="161"/>
      <c r="K481" s="161"/>
      <c r="L481" s="64" t="s">
        <v>310</v>
      </c>
      <c r="M481" s="64" t="s">
        <v>310</v>
      </c>
      <c r="N481" s="64" t="s">
        <v>310</v>
      </c>
    </row>
    <row r="482" spans="3:14" ht="15" customHeight="1">
      <c r="C482" s="138" t="s">
        <v>825</v>
      </c>
      <c r="D482" s="139" t="s">
        <v>825</v>
      </c>
      <c r="E482" s="64" t="s">
        <v>826</v>
      </c>
      <c r="F482" s="161"/>
      <c r="G482" s="66">
        <v>0</v>
      </c>
      <c r="H482" s="161"/>
      <c r="I482" s="161"/>
      <c r="J482" s="161"/>
      <c r="K482" s="161"/>
      <c r="L482" s="64" t="s">
        <v>310</v>
      </c>
      <c r="M482" s="64" t="s">
        <v>310</v>
      </c>
      <c r="N482" s="64" t="s">
        <v>310</v>
      </c>
    </row>
    <row r="483" spans="3:14" ht="15" customHeight="1">
      <c r="C483" s="138" t="s">
        <v>827</v>
      </c>
      <c r="D483" s="139" t="s">
        <v>827</v>
      </c>
      <c r="E483" s="64" t="s">
        <v>828</v>
      </c>
      <c r="F483" s="162"/>
      <c r="G483" s="66">
        <v>0</v>
      </c>
      <c r="H483" s="162"/>
      <c r="I483" s="162"/>
      <c r="J483" s="162"/>
      <c r="K483" s="162"/>
      <c r="L483" s="64" t="s">
        <v>310</v>
      </c>
      <c r="M483" s="64" t="s">
        <v>310</v>
      </c>
      <c r="N483" s="64" t="s">
        <v>310</v>
      </c>
    </row>
    <row r="484" spans="3:14" ht="15" customHeight="1">
      <c r="C484" s="138" t="s">
        <v>801</v>
      </c>
      <c r="D484" s="139" t="s">
        <v>799</v>
      </c>
      <c r="E484" s="64" t="s">
        <v>802</v>
      </c>
      <c r="F484" s="75">
        <v>0.08</v>
      </c>
      <c r="G484" s="66">
        <v>0</v>
      </c>
      <c r="H484" s="75">
        <v>0.08</v>
      </c>
      <c r="I484" s="75">
        <v>0.08</v>
      </c>
      <c r="J484" s="75">
        <v>0.08</v>
      </c>
      <c r="K484" s="75">
        <v>0.08</v>
      </c>
      <c r="L484" s="64" t="s">
        <v>310</v>
      </c>
      <c r="M484" s="64" t="s">
        <v>310</v>
      </c>
      <c r="N484" s="64" t="s">
        <v>310</v>
      </c>
    </row>
    <row r="485" spans="3:14" ht="15" customHeight="1">
      <c r="C485" s="138" t="s">
        <v>803</v>
      </c>
      <c r="D485" s="139" t="s">
        <v>799</v>
      </c>
      <c r="E485" s="64" t="s">
        <v>804</v>
      </c>
      <c r="F485" s="75">
        <v>0.08</v>
      </c>
      <c r="G485" s="66">
        <v>0</v>
      </c>
      <c r="H485" s="75">
        <v>0.08</v>
      </c>
      <c r="I485" s="75">
        <v>0.08</v>
      </c>
      <c r="J485" s="75">
        <v>0.08</v>
      </c>
      <c r="K485" s="75">
        <v>0.08</v>
      </c>
      <c r="L485" s="64" t="s">
        <v>310</v>
      </c>
      <c r="M485" s="64" t="s">
        <v>310</v>
      </c>
      <c r="N485" s="64" t="s">
        <v>310</v>
      </c>
    </row>
    <row r="486" spans="3:14">
      <c r="C486" s="3" t="s">
        <v>16</v>
      </c>
      <c r="F486" s="19"/>
      <c r="G486" s="19"/>
      <c r="H486" s="19"/>
      <c r="I486" s="19"/>
      <c r="J486" s="19"/>
      <c r="K486" s="19"/>
    </row>
    <row r="487" spans="3:14">
      <c r="C487" s="142" t="s">
        <v>29</v>
      </c>
      <c r="D487" s="143"/>
      <c r="E487" s="69" t="s">
        <v>731</v>
      </c>
      <c r="F487" s="26" t="s">
        <v>731</v>
      </c>
      <c r="G487" s="70">
        <v>0</v>
      </c>
      <c r="H487" s="26" t="s">
        <v>731</v>
      </c>
      <c r="I487" s="26" t="s">
        <v>731</v>
      </c>
      <c r="J487" s="26" t="s">
        <v>731</v>
      </c>
      <c r="K487" s="26" t="s">
        <v>731</v>
      </c>
      <c r="L487" s="18" t="s">
        <v>310</v>
      </c>
      <c r="M487" s="18" t="s">
        <v>310</v>
      </c>
      <c r="N487" s="18" t="s">
        <v>310</v>
      </c>
    </row>
    <row r="488" spans="3:14">
      <c r="C488" s="142" t="s">
        <v>732</v>
      </c>
      <c r="D488" s="143"/>
      <c r="E488" s="69" t="s">
        <v>732</v>
      </c>
      <c r="F488" s="20">
        <v>495</v>
      </c>
      <c r="G488" s="70">
        <v>0</v>
      </c>
      <c r="H488" s="18">
        <f t="shared" ref="H488" si="162">(F488*(100%-G488))</f>
        <v>495</v>
      </c>
      <c r="I488" s="20">
        <v>495</v>
      </c>
      <c r="J488" s="20">
        <v>495</v>
      </c>
      <c r="K488" s="20">
        <v>495</v>
      </c>
      <c r="L488" s="18" t="s">
        <v>310</v>
      </c>
      <c r="M488" s="18" t="s">
        <v>310</v>
      </c>
      <c r="N488" s="18" t="s">
        <v>310</v>
      </c>
    </row>
    <row r="489" spans="3:14">
      <c r="C489" s="136" t="s">
        <v>40</v>
      </c>
      <c r="D489" s="137"/>
      <c r="E489" s="71" t="s">
        <v>310</v>
      </c>
      <c r="F489" s="72" t="s">
        <v>310</v>
      </c>
      <c r="G489" s="73">
        <v>0</v>
      </c>
      <c r="H489" s="74">
        <v>0</v>
      </c>
      <c r="I489" s="72" t="s">
        <v>310</v>
      </c>
      <c r="J489" s="72" t="s">
        <v>310</v>
      </c>
      <c r="K489" s="72" t="s">
        <v>310</v>
      </c>
      <c r="L489" s="24" t="s">
        <v>310</v>
      </c>
      <c r="M489" s="24" t="s">
        <v>310</v>
      </c>
      <c r="N489" s="24" t="s">
        <v>310</v>
      </c>
    </row>
    <row r="490" spans="3:14">
      <c r="C490" s="136" t="s">
        <v>734</v>
      </c>
      <c r="D490" s="137"/>
      <c r="E490" s="71" t="s">
        <v>735</v>
      </c>
      <c r="F490" s="72">
        <v>150</v>
      </c>
      <c r="G490" s="73">
        <v>0</v>
      </c>
      <c r="H490" s="74">
        <f t="shared" ref="H490:H495" si="163">(F490*(100%-G490))</f>
        <v>150</v>
      </c>
      <c r="I490" s="72">
        <v>150</v>
      </c>
      <c r="J490" s="72">
        <v>150</v>
      </c>
      <c r="K490" s="72">
        <v>150</v>
      </c>
      <c r="L490" s="24" t="s">
        <v>310</v>
      </c>
      <c r="M490" s="24" t="s">
        <v>310</v>
      </c>
      <c r="N490" s="24" t="s">
        <v>310</v>
      </c>
    </row>
    <row r="491" spans="3:14">
      <c r="C491" s="136" t="s">
        <v>736</v>
      </c>
      <c r="D491" s="137"/>
      <c r="E491" s="71" t="s">
        <v>737</v>
      </c>
      <c r="F491" s="72">
        <v>185</v>
      </c>
      <c r="G491" s="73">
        <v>0</v>
      </c>
      <c r="H491" s="74">
        <f t="shared" si="163"/>
        <v>185</v>
      </c>
      <c r="I491" s="72">
        <v>185</v>
      </c>
      <c r="J491" s="72">
        <v>185</v>
      </c>
      <c r="K491" s="72">
        <v>185</v>
      </c>
      <c r="L491" s="24" t="s">
        <v>310</v>
      </c>
      <c r="M491" s="24" t="s">
        <v>310</v>
      </c>
      <c r="N491" s="24" t="s">
        <v>310</v>
      </c>
    </row>
    <row r="492" spans="3:14">
      <c r="C492" s="136" t="s">
        <v>738</v>
      </c>
      <c r="D492" s="137"/>
      <c r="E492" s="71" t="s">
        <v>739</v>
      </c>
      <c r="F492" s="72">
        <v>250</v>
      </c>
      <c r="G492" s="73">
        <v>0</v>
      </c>
      <c r="H492" s="74">
        <f t="shared" si="163"/>
        <v>250</v>
      </c>
      <c r="I492" s="72">
        <v>250</v>
      </c>
      <c r="J492" s="72">
        <v>250</v>
      </c>
      <c r="K492" s="72">
        <v>250</v>
      </c>
      <c r="L492" s="24" t="s">
        <v>310</v>
      </c>
      <c r="M492" s="24" t="s">
        <v>310</v>
      </c>
      <c r="N492" s="24" t="s">
        <v>310</v>
      </c>
    </row>
    <row r="493" spans="3:14">
      <c r="C493" s="136" t="s">
        <v>24</v>
      </c>
      <c r="D493" s="137"/>
      <c r="E493" s="71" t="s">
        <v>742</v>
      </c>
      <c r="F493" s="72">
        <v>175</v>
      </c>
      <c r="G493" s="73">
        <v>0</v>
      </c>
      <c r="H493" s="74">
        <f t="shared" si="163"/>
        <v>175</v>
      </c>
      <c r="I493" s="72">
        <v>175</v>
      </c>
      <c r="J493" s="72">
        <v>175</v>
      </c>
      <c r="K493" s="72">
        <v>175</v>
      </c>
      <c r="L493" s="24" t="s">
        <v>310</v>
      </c>
      <c r="M493" s="24" t="s">
        <v>310</v>
      </c>
      <c r="N493" s="24" t="s">
        <v>310</v>
      </c>
    </row>
    <row r="494" spans="3:14">
      <c r="C494" s="136" t="s">
        <v>25</v>
      </c>
      <c r="D494" s="137"/>
      <c r="E494" s="71" t="s">
        <v>88</v>
      </c>
      <c r="F494" s="72">
        <v>0</v>
      </c>
      <c r="G494" s="73">
        <v>0</v>
      </c>
      <c r="H494" s="74">
        <f t="shared" si="163"/>
        <v>0</v>
      </c>
      <c r="I494" s="72">
        <v>0</v>
      </c>
      <c r="J494" s="72">
        <v>0</v>
      </c>
      <c r="K494" s="72">
        <v>0</v>
      </c>
      <c r="L494" s="24" t="s">
        <v>310</v>
      </c>
      <c r="M494" s="24" t="s">
        <v>310</v>
      </c>
      <c r="N494" s="24" t="s">
        <v>310</v>
      </c>
    </row>
    <row r="495" spans="3:14">
      <c r="C495" s="136" t="s">
        <v>35</v>
      </c>
      <c r="D495" s="137"/>
      <c r="E495" s="71" t="s">
        <v>310</v>
      </c>
      <c r="F495" s="72">
        <v>0</v>
      </c>
      <c r="G495" s="73">
        <v>0</v>
      </c>
      <c r="H495" s="74">
        <f t="shared" si="163"/>
        <v>0</v>
      </c>
      <c r="I495" s="72">
        <v>0</v>
      </c>
      <c r="J495" s="72">
        <v>0</v>
      </c>
      <c r="K495" s="72">
        <v>0</v>
      </c>
      <c r="L495" s="24" t="s">
        <v>310</v>
      </c>
      <c r="M495" s="24" t="s">
        <v>310</v>
      </c>
      <c r="N495" s="24" t="s">
        <v>310</v>
      </c>
    </row>
    <row r="496" spans="3:14">
      <c r="C496" s="136" t="s">
        <v>33</v>
      </c>
      <c r="D496" s="137"/>
      <c r="E496" s="71" t="s">
        <v>731</v>
      </c>
      <c r="F496" s="24" t="s">
        <v>731</v>
      </c>
      <c r="G496" s="73">
        <v>0</v>
      </c>
      <c r="H496" s="24" t="s">
        <v>731</v>
      </c>
      <c r="I496" s="24" t="s">
        <v>731</v>
      </c>
      <c r="J496" s="24" t="s">
        <v>731</v>
      </c>
      <c r="K496" s="24" t="s">
        <v>731</v>
      </c>
      <c r="L496" s="24" t="s">
        <v>310</v>
      </c>
      <c r="M496" s="24" t="s">
        <v>310</v>
      </c>
      <c r="N496" s="24" t="s">
        <v>310</v>
      </c>
    </row>
    <row r="498" spans="2:14">
      <c r="C498" s="4" t="s">
        <v>2</v>
      </c>
      <c r="D498" s="5" t="s">
        <v>751</v>
      </c>
      <c r="E498" s="60"/>
    </row>
    <row r="499" spans="2:14" ht="15.75">
      <c r="C499" s="4" t="s">
        <v>5</v>
      </c>
      <c r="D499" s="16" t="s">
        <v>831</v>
      </c>
      <c r="E499" s="60"/>
    </row>
    <row r="500" spans="2:14" ht="15" customHeight="1">
      <c r="C500" s="4" t="s">
        <v>37</v>
      </c>
      <c r="D500" s="5" t="s">
        <v>812</v>
      </c>
      <c r="E500" s="60"/>
    </row>
    <row r="501" spans="2:14">
      <c r="C501" s="4" t="s">
        <v>38</v>
      </c>
      <c r="D501" s="5" t="s">
        <v>707</v>
      </c>
    </row>
    <row r="502" spans="2:14" s="10" customFormat="1">
      <c r="B502" s="9"/>
      <c r="E502" s="61"/>
      <c r="F502" s="147" t="s">
        <v>3</v>
      </c>
      <c r="G502" s="148"/>
      <c r="H502" s="149"/>
      <c r="I502" s="146" t="s">
        <v>4</v>
      </c>
      <c r="J502" s="146"/>
      <c r="K502" s="146"/>
      <c r="L502" s="146" t="s">
        <v>27</v>
      </c>
      <c r="M502" s="146"/>
      <c r="N502" s="146"/>
    </row>
    <row r="503" spans="2:14" s="10" customFormat="1">
      <c r="B503" s="9"/>
      <c r="E503" s="61"/>
      <c r="F503" s="147" t="s">
        <v>6</v>
      </c>
      <c r="G503" s="148"/>
      <c r="H503" s="149"/>
      <c r="I503" s="150" t="s">
        <v>26</v>
      </c>
      <c r="J503" s="150"/>
      <c r="K503" s="150"/>
      <c r="L503" s="150" t="s">
        <v>26</v>
      </c>
      <c r="M503" s="150"/>
      <c r="N503" s="150"/>
    </row>
    <row r="504" spans="2:14" s="13" customFormat="1">
      <c r="B504" s="11"/>
      <c r="C504" s="151" t="s">
        <v>14</v>
      </c>
      <c r="D504" s="152"/>
      <c r="E504" s="62" t="s">
        <v>17</v>
      </c>
      <c r="F504" s="28" t="s">
        <v>8</v>
      </c>
      <c r="G504" s="28" t="s">
        <v>18</v>
      </c>
      <c r="H504" s="28" t="s">
        <v>19</v>
      </c>
      <c r="I504" s="28" t="s">
        <v>9</v>
      </c>
      <c r="J504" s="28" t="s">
        <v>10</v>
      </c>
      <c r="K504" s="28" t="s">
        <v>11</v>
      </c>
      <c r="L504" s="28" t="s">
        <v>9</v>
      </c>
      <c r="M504" s="28" t="s">
        <v>10</v>
      </c>
      <c r="N504" s="28" t="s">
        <v>11</v>
      </c>
    </row>
    <row r="505" spans="2:14" s="13" customFormat="1">
      <c r="B505" s="11"/>
      <c r="C505" s="43"/>
      <c r="D505" s="44"/>
      <c r="E505" s="62"/>
      <c r="F505" s="28"/>
      <c r="G505" s="28"/>
      <c r="H505" s="28"/>
      <c r="I505" s="63">
        <v>2.9172953945737067E-2</v>
      </c>
      <c r="J505" s="63">
        <v>2.2747435976189303E-2</v>
      </c>
      <c r="K505" s="63">
        <v>1.8904256546730558E-2</v>
      </c>
      <c r="L505" s="28"/>
      <c r="M505" s="28"/>
      <c r="N505" s="28"/>
    </row>
    <row r="506" spans="2:14" ht="33" customHeight="1">
      <c r="C506" s="157" t="s">
        <v>15</v>
      </c>
      <c r="D506" s="158"/>
      <c r="E506" s="64" t="s">
        <v>832</v>
      </c>
      <c r="F506" s="18">
        <v>66322</v>
      </c>
      <c r="G506" s="65">
        <v>2.5000000000000001E-2</v>
      </c>
      <c r="H506" s="18">
        <f>(F506*(100%-G506))</f>
        <v>64663.95</v>
      </c>
      <c r="I506" s="18">
        <f>$H$506*I505</f>
        <v>1886.4384352994443</v>
      </c>
      <c r="J506" s="18">
        <f>$H$506*J505</f>
        <v>1470.9390625925062</v>
      </c>
      <c r="K506" s="18">
        <f>$H$506*K505</f>
        <v>1222.4239001249573</v>
      </c>
      <c r="L506" s="18" t="s">
        <v>310</v>
      </c>
      <c r="M506" s="18" t="s">
        <v>310</v>
      </c>
      <c r="N506" s="18" t="s">
        <v>310</v>
      </c>
    </row>
    <row r="507" spans="2:14">
      <c r="B507" s="15"/>
      <c r="C507" s="156" t="s">
        <v>20</v>
      </c>
      <c r="D507" s="156"/>
      <c r="E507" s="156"/>
      <c r="F507" s="156"/>
      <c r="G507" s="156"/>
      <c r="H507" s="156"/>
      <c r="I507" s="156"/>
      <c r="J507" s="156"/>
      <c r="K507" s="156"/>
    </row>
    <row r="508" spans="2:14" ht="30">
      <c r="C508" s="138" t="s">
        <v>814</v>
      </c>
      <c r="D508" s="139" t="s">
        <v>814</v>
      </c>
      <c r="E508" s="64" t="s">
        <v>815</v>
      </c>
      <c r="F508" s="18">
        <v>1042</v>
      </c>
      <c r="G508" s="66">
        <v>0</v>
      </c>
      <c r="H508" s="18">
        <f t="shared" ref="H508:H519" si="164">(F508*(100%-G508))</f>
        <v>1042</v>
      </c>
      <c r="I508" s="18">
        <f>$H$508*I505</f>
        <v>30.398218011458024</v>
      </c>
      <c r="J508" s="18">
        <f t="shared" ref="J508:K508" si="165">$H$508*J505</f>
        <v>23.702828287189252</v>
      </c>
      <c r="K508" s="18">
        <f t="shared" si="165"/>
        <v>19.69823532169324</v>
      </c>
      <c r="L508" s="18" t="s">
        <v>310</v>
      </c>
      <c r="M508" s="18" t="s">
        <v>310</v>
      </c>
      <c r="N508" s="18" t="s">
        <v>310</v>
      </c>
    </row>
    <row r="509" spans="2:14" ht="30">
      <c r="C509" s="138" t="s">
        <v>761</v>
      </c>
      <c r="D509" s="139" t="s">
        <v>761</v>
      </c>
      <c r="E509" s="64" t="s">
        <v>762</v>
      </c>
      <c r="F509" s="18">
        <v>686</v>
      </c>
      <c r="G509" s="66">
        <v>0</v>
      </c>
      <c r="H509" s="18">
        <f t="shared" si="164"/>
        <v>686</v>
      </c>
      <c r="I509" s="18">
        <f>$H$509*I505</f>
        <v>20.012646406775627</v>
      </c>
      <c r="J509" s="18">
        <f t="shared" ref="J509:K509" si="166">$H$509*J505</f>
        <v>15.604741079665862</v>
      </c>
      <c r="K509" s="18">
        <f t="shared" si="166"/>
        <v>12.968319991057163</v>
      </c>
      <c r="L509" s="18" t="s">
        <v>310</v>
      </c>
      <c r="M509" s="18" t="s">
        <v>310</v>
      </c>
      <c r="N509" s="18" t="s">
        <v>310</v>
      </c>
    </row>
    <row r="510" spans="2:14" ht="30">
      <c r="C510" s="138" t="s">
        <v>816</v>
      </c>
      <c r="D510" s="139" t="s">
        <v>816</v>
      </c>
      <c r="E510" s="64" t="s">
        <v>817</v>
      </c>
      <c r="F510" s="18">
        <v>36110</v>
      </c>
      <c r="G510" s="66">
        <v>0</v>
      </c>
      <c r="H510" s="18">
        <f t="shared" si="164"/>
        <v>36110</v>
      </c>
      <c r="I510" s="18">
        <f>$H$510*I505</f>
        <v>1053.4353669805655</v>
      </c>
      <c r="J510" s="18">
        <f t="shared" ref="J510:K510" si="167">$H$510*J505</f>
        <v>821.40991310019569</v>
      </c>
      <c r="K510" s="18">
        <f t="shared" si="167"/>
        <v>682.63270390244043</v>
      </c>
      <c r="L510" s="18" t="s">
        <v>310</v>
      </c>
      <c r="M510" s="18" t="s">
        <v>310</v>
      </c>
      <c r="N510" s="18" t="s">
        <v>310</v>
      </c>
    </row>
    <row r="511" spans="2:14" ht="45">
      <c r="C511" s="138" t="s">
        <v>818</v>
      </c>
      <c r="D511" s="139" t="s">
        <v>818</v>
      </c>
      <c r="E511" s="64" t="s">
        <v>819</v>
      </c>
      <c r="F511" s="18">
        <v>40215</v>
      </c>
      <c r="G511" s="66">
        <v>0</v>
      </c>
      <c r="H511" s="18">
        <f t="shared" si="164"/>
        <v>40215</v>
      </c>
      <c r="I511" s="18">
        <f>$H$511*I505</f>
        <v>1173.1903429278161</v>
      </c>
      <c r="J511" s="18">
        <f t="shared" ref="J511:K511" si="168">$H$511*J505</f>
        <v>914.78813778245285</v>
      </c>
      <c r="K511" s="18">
        <f t="shared" si="168"/>
        <v>760.23467702676942</v>
      </c>
      <c r="L511" s="18" t="s">
        <v>310</v>
      </c>
      <c r="M511" s="18" t="s">
        <v>310</v>
      </c>
      <c r="N511" s="18" t="s">
        <v>310</v>
      </c>
    </row>
    <row r="512" spans="2:14" ht="45">
      <c r="C512" s="138" t="s">
        <v>777</v>
      </c>
      <c r="D512" s="139" t="s">
        <v>777</v>
      </c>
      <c r="E512" s="64" t="s">
        <v>778</v>
      </c>
      <c r="F512" s="18">
        <v>4617</v>
      </c>
      <c r="G512" s="66">
        <v>0</v>
      </c>
      <c r="H512" s="18">
        <f t="shared" si="164"/>
        <v>4617</v>
      </c>
      <c r="I512" s="18">
        <f>$H$512*I505</f>
        <v>134.69152836746804</v>
      </c>
      <c r="J512" s="18">
        <f t="shared" ref="J512:K512" si="169">$H$512*J505</f>
        <v>105.02491190206601</v>
      </c>
      <c r="K512" s="18">
        <f t="shared" si="169"/>
        <v>87.280952476254981</v>
      </c>
      <c r="L512" s="18" t="s">
        <v>310</v>
      </c>
      <c r="M512" s="18" t="s">
        <v>310</v>
      </c>
      <c r="N512" s="18" t="s">
        <v>310</v>
      </c>
    </row>
    <row r="513" spans="3:14" ht="30">
      <c r="C513" s="138" t="s">
        <v>779</v>
      </c>
      <c r="D513" s="139" t="s">
        <v>779</v>
      </c>
      <c r="E513" s="64" t="s">
        <v>780</v>
      </c>
      <c r="F513" s="18">
        <v>625</v>
      </c>
      <c r="G513" s="66">
        <v>0</v>
      </c>
      <c r="H513" s="18">
        <f t="shared" si="164"/>
        <v>625</v>
      </c>
      <c r="I513" s="18">
        <f>$H$513*I505</f>
        <v>18.233096216085666</v>
      </c>
      <c r="J513" s="18">
        <f t="shared" ref="J513:K513" si="170">$H$513*J505</f>
        <v>14.217147485118314</v>
      </c>
      <c r="K513" s="18">
        <f t="shared" si="170"/>
        <v>11.815160341706598</v>
      </c>
      <c r="L513" s="18" t="s">
        <v>310</v>
      </c>
      <c r="M513" s="18" t="s">
        <v>310</v>
      </c>
      <c r="N513" s="18" t="s">
        <v>310</v>
      </c>
    </row>
    <row r="514" spans="3:14" ht="30">
      <c r="C514" s="138" t="s">
        <v>781</v>
      </c>
      <c r="D514" s="139" t="s">
        <v>781</v>
      </c>
      <c r="E514" s="64" t="s">
        <v>782</v>
      </c>
      <c r="F514" s="18">
        <v>4158</v>
      </c>
      <c r="G514" s="66">
        <v>0</v>
      </c>
      <c r="H514" s="18">
        <f t="shared" si="164"/>
        <v>4158</v>
      </c>
      <c r="I514" s="18">
        <f>$H$514*I505</f>
        <v>121.30114250637472</v>
      </c>
      <c r="J514" s="18">
        <f t="shared" ref="J514:K514" si="171">$H$514*J505</f>
        <v>94.583838788995124</v>
      </c>
      <c r="K514" s="18">
        <f t="shared" si="171"/>
        <v>78.603898721305654</v>
      </c>
      <c r="L514" s="18" t="s">
        <v>310</v>
      </c>
      <c r="M514" s="18" t="s">
        <v>310</v>
      </c>
      <c r="N514" s="18" t="s">
        <v>310</v>
      </c>
    </row>
    <row r="515" spans="3:14" ht="45">
      <c r="C515" s="138" t="s">
        <v>783</v>
      </c>
      <c r="D515" s="139" t="s">
        <v>783</v>
      </c>
      <c r="E515" s="64" t="s">
        <v>784</v>
      </c>
      <c r="F515" s="18">
        <v>16910</v>
      </c>
      <c r="G515" s="66">
        <v>0</v>
      </c>
      <c r="H515" s="18">
        <f t="shared" si="164"/>
        <v>16910</v>
      </c>
      <c r="I515" s="18">
        <f>$H$515*I505</f>
        <v>493.31465122241377</v>
      </c>
      <c r="J515" s="18">
        <f t="shared" ref="J515:K515" si="172">$H$515*J505</f>
        <v>384.65914235736113</v>
      </c>
      <c r="K515" s="18">
        <f t="shared" si="172"/>
        <v>319.67097820521371</v>
      </c>
      <c r="L515" s="18" t="s">
        <v>310</v>
      </c>
      <c r="M515" s="18" t="s">
        <v>310</v>
      </c>
      <c r="N515" s="18" t="s">
        <v>310</v>
      </c>
    </row>
    <row r="516" spans="3:14" ht="45">
      <c r="C516" s="138" t="s">
        <v>785</v>
      </c>
      <c r="D516" s="139" t="s">
        <v>785</v>
      </c>
      <c r="E516" s="64" t="s">
        <v>786</v>
      </c>
      <c r="F516" s="18">
        <v>1435</v>
      </c>
      <c r="G516" s="66">
        <v>0</v>
      </c>
      <c r="H516" s="18">
        <f t="shared" si="164"/>
        <v>1435</v>
      </c>
      <c r="I516" s="18">
        <f>$H$516*I505</f>
        <v>41.863188912132692</v>
      </c>
      <c r="J516" s="18">
        <f t="shared" ref="J516:K516" si="173">$H$516*J505</f>
        <v>32.642570625831652</v>
      </c>
      <c r="K516" s="18">
        <f t="shared" si="173"/>
        <v>27.127608144558351</v>
      </c>
      <c r="L516" s="18" t="s">
        <v>310</v>
      </c>
      <c r="M516" s="18" t="s">
        <v>310</v>
      </c>
      <c r="N516" s="18" t="s">
        <v>310</v>
      </c>
    </row>
    <row r="517" spans="3:14" ht="60">
      <c r="C517" s="138" t="s">
        <v>787</v>
      </c>
      <c r="D517" s="139" t="s">
        <v>787</v>
      </c>
      <c r="E517" s="64" t="s">
        <v>788</v>
      </c>
      <c r="F517" s="18">
        <v>8820</v>
      </c>
      <c r="G517" s="66">
        <v>0</v>
      </c>
      <c r="H517" s="18">
        <f t="shared" si="164"/>
        <v>8820</v>
      </c>
      <c r="I517" s="18">
        <f>$H$517*I505</f>
        <v>257.30545380140092</v>
      </c>
      <c r="J517" s="18">
        <f t="shared" ref="J517:K517" si="174">$H$517*J505</f>
        <v>200.63238530998964</v>
      </c>
      <c r="K517" s="18">
        <f t="shared" si="174"/>
        <v>166.73554274216352</v>
      </c>
      <c r="L517" s="18" t="s">
        <v>310</v>
      </c>
      <c r="M517" s="18" t="s">
        <v>310</v>
      </c>
      <c r="N517" s="18" t="s">
        <v>310</v>
      </c>
    </row>
    <row r="518" spans="3:14" ht="45">
      <c r="C518" s="138" t="s">
        <v>785</v>
      </c>
      <c r="D518" s="139" t="s">
        <v>785</v>
      </c>
      <c r="E518" s="64" t="s">
        <v>786</v>
      </c>
      <c r="F518" s="18">
        <v>1435</v>
      </c>
      <c r="G518" s="66">
        <v>0</v>
      </c>
      <c r="H518" s="18">
        <f t="shared" si="164"/>
        <v>1435</v>
      </c>
      <c r="I518" s="18">
        <f>$H$518*I505</f>
        <v>41.863188912132692</v>
      </c>
      <c r="J518" s="18">
        <f t="shared" ref="J518:K518" si="175">$H$518*J505</f>
        <v>32.642570625831652</v>
      </c>
      <c r="K518" s="18">
        <f t="shared" si="175"/>
        <v>27.127608144558351</v>
      </c>
      <c r="L518" s="18" t="s">
        <v>310</v>
      </c>
      <c r="M518" s="18" t="s">
        <v>310</v>
      </c>
      <c r="N518" s="18" t="s">
        <v>310</v>
      </c>
    </row>
    <row r="519" spans="3:14" ht="30">
      <c r="C519" s="138" t="s">
        <v>789</v>
      </c>
      <c r="D519" s="139" t="s">
        <v>789</v>
      </c>
      <c r="E519" s="64" t="s">
        <v>790</v>
      </c>
      <c r="F519" s="18">
        <v>173</v>
      </c>
      <c r="G519" s="66">
        <v>0</v>
      </c>
      <c r="H519" s="18">
        <f t="shared" si="164"/>
        <v>173</v>
      </c>
      <c r="I519" s="18">
        <f>$H$519*I505</f>
        <v>5.0469210326125129</v>
      </c>
      <c r="J519" s="18">
        <f t="shared" ref="J519:K519" si="176">$H$519*J505</f>
        <v>3.9353064238807494</v>
      </c>
      <c r="K519" s="18">
        <f t="shared" si="176"/>
        <v>3.2704363825843865</v>
      </c>
      <c r="L519" s="18" t="s">
        <v>310</v>
      </c>
      <c r="M519" s="18" t="s">
        <v>310</v>
      </c>
      <c r="N519" s="18" t="s">
        <v>310</v>
      </c>
    </row>
    <row r="520" spans="3:14">
      <c r="C520" s="140" t="s">
        <v>23</v>
      </c>
      <c r="D520" s="140"/>
      <c r="E520" s="140"/>
      <c r="F520" s="140"/>
      <c r="G520" s="140"/>
      <c r="H520" s="140"/>
      <c r="I520" s="140"/>
      <c r="J520" s="140"/>
      <c r="K520" s="140"/>
    </row>
    <row r="521" spans="3:14">
      <c r="C521" s="138" t="s">
        <v>310</v>
      </c>
      <c r="D521" s="139"/>
      <c r="E521" s="64" t="s">
        <v>310</v>
      </c>
      <c r="F521" s="64" t="s">
        <v>310</v>
      </c>
      <c r="G521" s="64" t="s">
        <v>310</v>
      </c>
      <c r="H521" s="64" t="s">
        <v>310</v>
      </c>
      <c r="I521" s="64" t="s">
        <v>310</v>
      </c>
      <c r="J521" s="64" t="s">
        <v>310</v>
      </c>
      <c r="K521" s="64" t="s">
        <v>310</v>
      </c>
      <c r="L521" s="64" t="s">
        <v>310</v>
      </c>
      <c r="M521" s="64" t="s">
        <v>310</v>
      </c>
      <c r="N521" s="64" t="s">
        <v>310</v>
      </c>
    </row>
    <row r="522" spans="3:14" ht="15" customHeight="1">
      <c r="C522" s="140" t="s">
        <v>22</v>
      </c>
      <c r="D522" s="140"/>
      <c r="E522" s="140"/>
      <c r="F522" s="140"/>
      <c r="G522" s="140"/>
      <c r="H522" s="140"/>
      <c r="I522" s="140"/>
      <c r="J522" s="140"/>
      <c r="K522" s="140"/>
    </row>
    <row r="523" spans="3:14" ht="15" customHeight="1">
      <c r="C523" s="138" t="s">
        <v>310</v>
      </c>
      <c r="D523" s="139"/>
      <c r="E523" s="64" t="s">
        <v>310</v>
      </c>
      <c r="F523" s="64" t="s">
        <v>310</v>
      </c>
      <c r="G523" s="64" t="s">
        <v>310</v>
      </c>
      <c r="H523" s="64" t="s">
        <v>310</v>
      </c>
      <c r="I523" s="64" t="s">
        <v>310</v>
      </c>
      <c r="J523" s="64" t="s">
        <v>310</v>
      </c>
      <c r="K523" s="64" t="s">
        <v>310</v>
      </c>
      <c r="L523" s="64" t="s">
        <v>310</v>
      </c>
      <c r="M523" s="64" t="s">
        <v>310</v>
      </c>
      <c r="N523" s="64" t="s">
        <v>310</v>
      </c>
    </row>
    <row r="524" spans="3:14" ht="15" customHeight="1">
      <c r="C524" s="140" t="s">
        <v>34</v>
      </c>
      <c r="D524" s="140"/>
      <c r="E524" s="140"/>
      <c r="F524" s="140"/>
      <c r="G524" s="140"/>
      <c r="H524" s="140"/>
      <c r="I524" s="140"/>
      <c r="J524" s="140"/>
      <c r="K524" s="137"/>
    </row>
    <row r="525" spans="3:14" ht="15" customHeight="1">
      <c r="C525" s="138" t="s">
        <v>791</v>
      </c>
      <c r="D525" s="139"/>
      <c r="E525" s="67" t="s">
        <v>791</v>
      </c>
      <c r="F525" s="18">
        <v>170</v>
      </c>
      <c r="G525" s="66">
        <v>0</v>
      </c>
      <c r="H525" s="18">
        <f t="shared" ref="H525" si="177">(F525*(100%-G525))</f>
        <v>170</v>
      </c>
      <c r="I525" s="18">
        <v>170</v>
      </c>
      <c r="J525" s="18">
        <v>170</v>
      </c>
      <c r="K525" s="18">
        <v>170</v>
      </c>
      <c r="L525" s="64" t="s">
        <v>310</v>
      </c>
      <c r="M525" s="64" t="s">
        <v>310</v>
      </c>
      <c r="N525" s="64" t="s">
        <v>310</v>
      </c>
    </row>
    <row r="526" spans="3:14" ht="15" customHeight="1">
      <c r="C526" s="138" t="s">
        <v>820</v>
      </c>
      <c r="D526" s="139" t="s">
        <v>820</v>
      </c>
      <c r="E526" s="64" t="s">
        <v>821</v>
      </c>
      <c r="F526" s="160" t="s">
        <v>822</v>
      </c>
      <c r="G526" s="66">
        <v>0</v>
      </c>
      <c r="H526" s="160" t="s">
        <v>822</v>
      </c>
      <c r="I526" s="160" t="s">
        <v>822</v>
      </c>
      <c r="J526" s="160" t="s">
        <v>822</v>
      </c>
      <c r="K526" s="160" t="s">
        <v>822</v>
      </c>
      <c r="L526" s="64" t="s">
        <v>310</v>
      </c>
      <c r="M526" s="64" t="s">
        <v>310</v>
      </c>
      <c r="N526" s="64" t="s">
        <v>310</v>
      </c>
    </row>
    <row r="527" spans="3:14" ht="15" customHeight="1">
      <c r="C527" s="138" t="s">
        <v>823</v>
      </c>
      <c r="D527" s="139" t="s">
        <v>823</v>
      </c>
      <c r="E527" s="64" t="s">
        <v>824</v>
      </c>
      <c r="F527" s="161"/>
      <c r="G527" s="66">
        <v>0</v>
      </c>
      <c r="H527" s="161"/>
      <c r="I527" s="161"/>
      <c r="J527" s="161"/>
      <c r="K527" s="161"/>
      <c r="L527" s="64" t="s">
        <v>310</v>
      </c>
      <c r="M527" s="64" t="s">
        <v>310</v>
      </c>
      <c r="N527" s="64" t="s">
        <v>310</v>
      </c>
    </row>
    <row r="528" spans="3:14" ht="15" customHeight="1">
      <c r="C528" s="138" t="s">
        <v>825</v>
      </c>
      <c r="D528" s="139" t="s">
        <v>825</v>
      </c>
      <c r="E528" s="64" t="s">
        <v>826</v>
      </c>
      <c r="F528" s="161"/>
      <c r="G528" s="66">
        <v>0</v>
      </c>
      <c r="H528" s="161"/>
      <c r="I528" s="161"/>
      <c r="J528" s="161"/>
      <c r="K528" s="161"/>
      <c r="L528" s="64" t="s">
        <v>310</v>
      </c>
      <c r="M528" s="64" t="s">
        <v>310</v>
      </c>
      <c r="N528" s="64" t="s">
        <v>310</v>
      </c>
    </row>
    <row r="529" spans="3:14" ht="15" customHeight="1">
      <c r="C529" s="138" t="s">
        <v>827</v>
      </c>
      <c r="D529" s="139" t="s">
        <v>827</v>
      </c>
      <c r="E529" s="64" t="s">
        <v>828</v>
      </c>
      <c r="F529" s="162"/>
      <c r="G529" s="66">
        <v>0</v>
      </c>
      <c r="H529" s="162"/>
      <c r="I529" s="162"/>
      <c r="J529" s="162"/>
      <c r="K529" s="162"/>
      <c r="L529" s="64" t="s">
        <v>310</v>
      </c>
      <c r="M529" s="64" t="s">
        <v>310</v>
      </c>
      <c r="N529" s="64" t="s">
        <v>310</v>
      </c>
    </row>
    <row r="530" spans="3:14" ht="15" customHeight="1">
      <c r="C530" s="138" t="s">
        <v>801</v>
      </c>
      <c r="D530" s="139" t="s">
        <v>799</v>
      </c>
      <c r="E530" s="64" t="s">
        <v>802</v>
      </c>
      <c r="F530" s="75">
        <v>0.08</v>
      </c>
      <c r="G530" s="66">
        <v>0</v>
      </c>
      <c r="H530" s="75">
        <v>0.08</v>
      </c>
      <c r="I530" s="75">
        <v>0.08</v>
      </c>
      <c r="J530" s="75">
        <v>0.08</v>
      </c>
      <c r="K530" s="75">
        <v>0.08</v>
      </c>
      <c r="L530" s="64" t="s">
        <v>310</v>
      </c>
      <c r="M530" s="64" t="s">
        <v>310</v>
      </c>
      <c r="N530" s="64" t="s">
        <v>310</v>
      </c>
    </row>
    <row r="531" spans="3:14" ht="15" customHeight="1">
      <c r="C531" s="138" t="s">
        <v>803</v>
      </c>
      <c r="D531" s="139" t="s">
        <v>799</v>
      </c>
      <c r="E531" s="64" t="s">
        <v>804</v>
      </c>
      <c r="F531" s="75">
        <v>0.08</v>
      </c>
      <c r="G531" s="66">
        <v>0</v>
      </c>
      <c r="H531" s="75">
        <v>0.08</v>
      </c>
      <c r="I531" s="75">
        <v>0.08</v>
      </c>
      <c r="J531" s="75">
        <v>0.08</v>
      </c>
      <c r="K531" s="75">
        <v>0.08</v>
      </c>
      <c r="L531" s="64" t="s">
        <v>310</v>
      </c>
      <c r="M531" s="64" t="s">
        <v>310</v>
      </c>
      <c r="N531" s="64" t="s">
        <v>310</v>
      </c>
    </row>
    <row r="532" spans="3:14">
      <c r="C532" s="3" t="s">
        <v>16</v>
      </c>
      <c r="F532" s="19"/>
      <c r="G532" s="19"/>
      <c r="H532" s="19"/>
      <c r="I532" s="19"/>
      <c r="J532" s="19"/>
      <c r="K532" s="19"/>
    </row>
    <row r="533" spans="3:14">
      <c r="C533" s="142" t="s">
        <v>29</v>
      </c>
      <c r="D533" s="143"/>
      <c r="E533" s="69" t="s">
        <v>731</v>
      </c>
      <c r="F533" s="26" t="s">
        <v>731</v>
      </c>
      <c r="G533" s="70">
        <v>0</v>
      </c>
      <c r="H533" s="26" t="s">
        <v>731</v>
      </c>
      <c r="I533" s="26" t="s">
        <v>731</v>
      </c>
      <c r="J533" s="26" t="s">
        <v>731</v>
      </c>
      <c r="K533" s="26" t="s">
        <v>731</v>
      </c>
      <c r="L533" s="18" t="s">
        <v>310</v>
      </c>
      <c r="M533" s="18" t="s">
        <v>310</v>
      </c>
      <c r="N533" s="18" t="s">
        <v>310</v>
      </c>
    </row>
    <row r="534" spans="3:14">
      <c r="C534" s="142" t="s">
        <v>732</v>
      </c>
      <c r="D534" s="143"/>
      <c r="E534" s="69" t="s">
        <v>732</v>
      </c>
      <c r="F534" s="20">
        <v>495</v>
      </c>
      <c r="G534" s="70">
        <v>0</v>
      </c>
      <c r="H534" s="18">
        <f t="shared" ref="H534" si="178">(F534*(100%-G534))</f>
        <v>495</v>
      </c>
      <c r="I534" s="20">
        <v>495</v>
      </c>
      <c r="J534" s="20">
        <v>495</v>
      </c>
      <c r="K534" s="20">
        <v>495</v>
      </c>
      <c r="L534" s="18" t="s">
        <v>310</v>
      </c>
      <c r="M534" s="18" t="s">
        <v>310</v>
      </c>
      <c r="N534" s="18" t="s">
        <v>310</v>
      </c>
    </row>
    <row r="535" spans="3:14">
      <c r="C535" s="136" t="s">
        <v>40</v>
      </c>
      <c r="D535" s="137"/>
      <c r="E535" s="71" t="s">
        <v>310</v>
      </c>
      <c r="F535" s="72" t="s">
        <v>310</v>
      </c>
      <c r="G535" s="73">
        <v>0</v>
      </c>
      <c r="H535" s="74">
        <v>0</v>
      </c>
      <c r="I535" s="72" t="s">
        <v>310</v>
      </c>
      <c r="J535" s="72" t="s">
        <v>310</v>
      </c>
      <c r="K535" s="72" t="s">
        <v>310</v>
      </c>
      <c r="L535" s="24" t="s">
        <v>310</v>
      </c>
      <c r="M535" s="24" t="s">
        <v>310</v>
      </c>
      <c r="N535" s="24" t="s">
        <v>310</v>
      </c>
    </row>
    <row r="536" spans="3:14">
      <c r="C536" s="136" t="s">
        <v>734</v>
      </c>
      <c r="D536" s="137"/>
      <c r="E536" s="71" t="s">
        <v>735</v>
      </c>
      <c r="F536" s="72">
        <v>150</v>
      </c>
      <c r="G536" s="73">
        <v>0</v>
      </c>
      <c r="H536" s="74">
        <f t="shared" ref="H536:H541" si="179">(F536*(100%-G536))</f>
        <v>150</v>
      </c>
      <c r="I536" s="72">
        <v>150</v>
      </c>
      <c r="J536" s="72">
        <v>150</v>
      </c>
      <c r="K536" s="72">
        <v>150</v>
      </c>
      <c r="L536" s="24" t="s">
        <v>310</v>
      </c>
      <c r="M536" s="24" t="s">
        <v>310</v>
      </c>
      <c r="N536" s="24" t="s">
        <v>310</v>
      </c>
    </row>
    <row r="537" spans="3:14">
      <c r="C537" s="136" t="s">
        <v>736</v>
      </c>
      <c r="D537" s="137"/>
      <c r="E537" s="71" t="s">
        <v>737</v>
      </c>
      <c r="F537" s="72">
        <v>185</v>
      </c>
      <c r="G537" s="73">
        <v>0</v>
      </c>
      <c r="H537" s="74">
        <f t="shared" si="179"/>
        <v>185</v>
      </c>
      <c r="I537" s="72">
        <v>185</v>
      </c>
      <c r="J537" s="72">
        <v>185</v>
      </c>
      <c r="K537" s="72">
        <v>185</v>
      </c>
      <c r="L537" s="24" t="s">
        <v>310</v>
      </c>
      <c r="M537" s="24" t="s">
        <v>310</v>
      </c>
      <c r="N537" s="24" t="s">
        <v>310</v>
      </c>
    </row>
    <row r="538" spans="3:14">
      <c r="C538" s="136" t="s">
        <v>738</v>
      </c>
      <c r="D538" s="137"/>
      <c r="E538" s="71" t="s">
        <v>739</v>
      </c>
      <c r="F538" s="72">
        <v>250</v>
      </c>
      <c r="G538" s="73">
        <v>0</v>
      </c>
      <c r="H538" s="74">
        <f t="shared" si="179"/>
        <v>250</v>
      </c>
      <c r="I538" s="72">
        <v>250</v>
      </c>
      <c r="J538" s="72">
        <v>250</v>
      </c>
      <c r="K538" s="72">
        <v>250</v>
      </c>
      <c r="L538" s="24" t="s">
        <v>310</v>
      </c>
      <c r="M538" s="24" t="s">
        <v>310</v>
      </c>
      <c r="N538" s="24" t="s">
        <v>310</v>
      </c>
    </row>
    <row r="539" spans="3:14">
      <c r="C539" s="136" t="s">
        <v>24</v>
      </c>
      <c r="D539" s="137"/>
      <c r="E539" s="71" t="s">
        <v>742</v>
      </c>
      <c r="F539" s="72">
        <v>175</v>
      </c>
      <c r="G539" s="73">
        <v>0</v>
      </c>
      <c r="H539" s="74">
        <f t="shared" si="179"/>
        <v>175</v>
      </c>
      <c r="I539" s="72">
        <v>175</v>
      </c>
      <c r="J539" s="72">
        <v>175</v>
      </c>
      <c r="K539" s="72">
        <v>175</v>
      </c>
      <c r="L539" s="24" t="s">
        <v>310</v>
      </c>
      <c r="M539" s="24" t="s">
        <v>310</v>
      </c>
      <c r="N539" s="24" t="s">
        <v>310</v>
      </c>
    </row>
    <row r="540" spans="3:14">
      <c r="C540" s="136" t="s">
        <v>25</v>
      </c>
      <c r="D540" s="137"/>
      <c r="E540" s="71" t="s">
        <v>88</v>
      </c>
      <c r="F540" s="72">
        <v>0</v>
      </c>
      <c r="G540" s="73">
        <v>0</v>
      </c>
      <c r="H540" s="74">
        <f t="shared" si="179"/>
        <v>0</v>
      </c>
      <c r="I540" s="72">
        <v>0</v>
      </c>
      <c r="J540" s="72">
        <v>0</v>
      </c>
      <c r="K540" s="72">
        <v>0</v>
      </c>
      <c r="L540" s="24" t="s">
        <v>310</v>
      </c>
      <c r="M540" s="24" t="s">
        <v>310</v>
      </c>
      <c r="N540" s="24" t="s">
        <v>310</v>
      </c>
    </row>
    <row r="541" spans="3:14">
      <c r="C541" s="136" t="s">
        <v>35</v>
      </c>
      <c r="D541" s="137"/>
      <c r="E541" s="71" t="s">
        <v>310</v>
      </c>
      <c r="F541" s="72">
        <v>0</v>
      </c>
      <c r="G541" s="73">
        <v>0</v>
      </c>
      <c r="H541" s="74">
        <f t="shared" si="179"/>
        <v>0</v>
      </c>
      <c r="I541" s="72">
        <v>0</v>
      </c>
      <c r="J541" s="72">
        <v>0</v>
      </c>
      <c r="K541" s="72">
        <v>0</v>
      </c>
      <c r="L541" s="24" t="s">
        <v>310</v>
      </c>
      <c r="M541" s="24" t="s">
        <v>310</v>
      </c>
      <c r="N541" s="24" t="s">
        <v>310</v>
      </c>
    </row>
    <row r="542" spans="3:14">
      <c r="C542" s="136" t="s">
        <v>33</v>
      </c>
      <c r="D542" s="137"/>
      <c r="E542" s="71" t="s">
        <v>731</v>
      </c>
      <c r="F542" s="24" t="s">
        <v>731</v>
      </c>
      <c r="G542" s="73">
        <v>0</v>
      </c>
      <c r="H542" s="24" t="s">
        <v>731</v>
      </c>
      <c r="I542" s="24" t="s">
        <v>731</v>
      </c>
      <c r="J542" s="24" t="s">
        <v>731</v>
      </c>
      <c r="K542" s="24" t="s">
        <v>731</v>
      </c>
      <c r="L542" s="24" t="s">
        <v>310</v>
      </c>
      <c r="M542" s="24" t="s">
        <v>310</v>
      </c>
      <c r="N542" s="24" t="s">
        <v>310</v>
      </c>
    </row>
    <row r="544" spans="3:14">
      <c r="C544" s="4" t="s">
        <v>2</v>
      </c>
      <c r="D544" s="5" t="s">
        <v>751</v>
      </c>
      <c r="E544" s="60"/>
    </row>
    <row r="545" spans="2:14" ht="15.75">
      <c r="C545" s="4" t="s">
        <v>5</v>
      </c>
      <c r="D545" s="16" t="s">
        <v>833</v>
      </c>
      <c r="E545" s="60"/>
    </row>
    <row r="546" spans="2:14" ht="15" customHeight="1">
      <c r="C546" s="4" t="s">
        <v>37</v>
      </c>
      <c r="D546" s="5" t="s">
        <v>834</v>
      </c>
      <c r="E546" s="60"/>
    </row>
    <row r="547" spans="2:14">
      <c r="C547" s="4" t="s">
        <v>38</v>
      </c>
      <c r="D547" s="5" t="s">
        <v>835</v>
      </c>
    </row>
    <row r="548" spans="2:14" s="10" customFormat="1">
      <c r="B548" s="9"/>
      <c r="E548" s="61"/>
      <c r="F548" s="147" t="s">
        <v>3</v>
      </c>
      <c r="G548" s="148"/>
      <c r="H548" s="149"/>
      <c r="I548" s="146" t="s">
        <v>4</v>
      </c>
      <c r="J548" s="146"/>
      <c r="K548" s="146"/>
      <c r="L548" s="146" t="s">
        <v>27</v>
      </c>
      <c r="M548" s="146"/>
      <c r="N548" s="146"/>
    </row>
    <row r="549" spans="2:14" s="10" customFormat="1">
      <c r="B549" s="9"/>
      <c r="E549" s="61"/>
      <c r="F549" s="147" t="s">
        <v>6</v>
      </c>
      <c r="G549" s="148"/>
      <c r="H549" s="149"/>
      <c r="I549" s="150" t="s">
        <v>26</v>
      </c>
      <c r="J549" s="150"/>
      <c r="K549" s="150"/>
      <c r="L549" s="150" t="s">
        <v>26</v>
      </c>
      <c r="M549" s="150"/>
      <c r="N549" s="150"/>
    </row>
    <row r="550" spans="2:14" s="13" customFormat="1">
      <c r="B550" s="11"/>
      <c r="C550" s="151" t="s">
        <v>14</v>
      </c>
      <c r="D550" s="152"/>
      <c r="E550" s="62" t="s">
        <v>17</v>
      </c>
      <c r="F550" s="28" t="s">
        <v>8</v>
      </c>
      <c r="G550" s="28" t="s">
        <v>18</v>
      </c>
      <c r="H550" s="28" t="s">
        <v>19</v>
      </c>
      <c r="I550" s="28" t="s">
        <v>9</v>
      </c>
      <c r="J550" s="28" t="s">
        <v>10</v>
      </c>
      <c r="K550" s="28" t="s">
        <v>11</v>
      </c>
      <c r="L550" s="28" t="s">
        <v>9</v>
      </c>
      <c r="M550" s="28" t="s">
        <v>10</v>
      </c>
      <c r="N550" s="28" t="s">
        <v>11</v>
      </c>
    </row>
    <row r="551" spans="2:14" s="13" customFormat="1">
      <c r="B551" s="11"/>
      <c r="C551" s="43"/>
      <c r="D551" s="44"/>
      <c r="E551" s="62"/>
      <c r="F551" s="28"/>
      <c r="G551" s="28"/>
      <c r="H551" s="28"/>
      <c r="I551" s="63">
        <v>2.9172953945737067E-2</v>
      </c>
      <c r="J551" s="63">
        <v>2.2747435976189303E-2</v>
      </c>
      <c r="K551" s="63">
        <v>1.8904256546730558E-2</v>
      </c>
      <c r="L551" s="28"/>
      <c r="M551" s="28"/>
      <c r="N551" s="28"/>
    </row>
    <row r="552" spans="2:14" ht="33" customHeight="1">
      <c r="C552" s="157" t="s">
        <v>15</v>
      </c>
      <c r="D552" s="158"/>
      <c r="E552" s="64" t="s">
        <v>836</v>
      </c>
      <c r="F552" s="18">
        <v>19447</v>
      </c>
      <c r="G552" s="65">
        <v>2.5000000000000001E-2</v>
      </c>
      <c r="H552" s="18">
        <f>(F552*(100%-G552))</f>
        <v>18960.825000000001</v>
      </c>
      <c r="I552" s="18">
        <f>$H$552*I551</f>
        <v>553.14327449818006</v>
      </c>
      <c r="J552" s="18">
        <f>$H$552*J551</f>
        <v>431.31015274322954</v>
      </c>
      <c r="K552" s="18">
        <f>$H$552*K551</f>
        <v>358.44030013766246</v>
      </c>
      <c r="L552" s="18" t="s">
        <v>310</v>
      </c>
      <c r="M552" s="18" t="s">
        <v>310</v>
      </c>
      <c r="N552" s="18" t="s">
        <v>310</v>
      </c>
    </row>
    <row r="553" spans="2:14">
      <c r="B553" s="15"/>
      <c r="C553" s="156" t="s">
        <v>20</v>
      </c>
      <c r="D553" s="156"/>
      <c r="E553" s="156"/>
      <c r="F553" s="156"/>
      <c r="G553" s="156"/>
      <c r="H553" s="156"/>
      <c r="I553" s="156"/>
      <c r="J553" s="156"/>
      <c r="K553" s="156"/>
    </row>
    <row r="554" spans="2:14" ht="30">
      <c r="C554" s="138" t="s">
        <v>837</v>
      </c>
      <c r="D554" s="139" t="s">
        <v>837</v>
      </c>
      <c r="E554" s="64" t="s">
        <v>838</v>
      </c>
      <c r="F554" s="18">
        <v>855</v>
      </c>
      <c r="G554" s="66">
        <v>0</v>
      </c>
      <c r="H554" s="18">
        <f t="shared" ref="H554:H573" si="180">(F554*(100%-G554))</f>
        <v>855</v>
      </c>
      <c r="I554" s="18">
        <f>$H$554*I551</f>
        <v>24.942875623605193</v>
      </c>
      <c r="J554" s="18">
        <f>$H$554*J551</f>
        <v>19.449057759641853</v>
      </c>
      <c r="K554" s="18">
        <f>$H$554*K551</f>
        <v>16.163139347454628</v>
      </c>
      <c r="L554" s="18" t="s">
        <v>310</v>
      </c>
      <c r="M554" s="18" t="s">
        <v>310</v>
      </c>
      <c r="N554" s="18" t="s">
        <v>310</v>
      </c>
    </row>
    <row r="555" spans="2:14" ht="30">
      <c r="C555" s="138" t="s">
        <v>839</v>
      </c>
      <c r="D555" s="139" t="s">
        <v>839</v>
      </c>
      <c r="E555" s="64" t="s">
        <v>840</v>
      </c>
      <c r="F555" s="18">
        <v>1300</v>
      </c>
      <c r="G555" s="66">
        <v>0</v>
      </c>
      <c r="H555" s="18">
        <f t="shared" si="180"/>
        <v>1300</v>
      </c>
      <c r="I555" s="18">
        <f>$H$555*I551</f>
        <v>37.92484012945819</v>
      </c>
      <c r="J555" s="18">
        <f>$H$555*J551</f>
        <v>29.571666769046093</v>
      </c>
      <c r="K555" s="18">
        <f>$H$555*K551</f>
        <v>24.575533510749725</v>
      </c>
      <c r="L555" s="18" t="s">
        <v>310</v>
      </c>
      <c r="M555" s="18" t="s">
        <v>310</v>
      </c>
      <c r="N555" s="18" t="s">
        <v>310</v>
      </c>
    </row>
    <row r="556" spans="2:14">
      <c r="C556" s="138" t="s">
        <v>841</v>
      </c>
      <c r="D556" s="139" t="s">
        <v>841</v>
      </c>
      <c r="E556" s="64" t="s">
        <v>842</v>
      </c>
      <c r="F556" s="18">
        <v>2493</v>
      </c>
      <c r="G556" s="66">
        <v>0</v>
      </c>
      <c r="H556" s="18">
        <f t="shared" si="180"/>
        <v>2493</v>
      </c>
      <c r="I556" s="18">
        <f>$H$556*I551</f>
        <v>72.728174186722512</v>
      </c>
      <c r="J556" s="18">
        <f>$H$556*J551</f>
        <v>56.709357888639929</v>
      </c>
      <c r="K556" s="18">
        <f>$H$556*K551</f>
        <v>47.12831157099928</v>
      </c>
      <c r="L556" s="18" t="s">
        <v>310</v>
      </c>
      <c r="M556" s="18" t="s">
        <v>310</v>
      </c>
      <c r="N556" s="18" t="s">
        <v>310</v>
      </c>
    </row>
    <row r="557" spans="2:14" ht="30">
      <c r="C557" s="138" t="s">
        <v>843</v>
      </c>
      <c r="D557" s="139" t="s">
        <v>843</v>
      </c>
      <c r="E557" s="64" t="s">
        <v>760</v>
      </c>
      <c r="F557" s="18">
        <v>918</v>
      </c>
      <c r="G557" s="66">
        <v>0</v>
      </c>
      <c r="H557" s="18">
        <f t="shared" si="180"/>
        <v>918</v>
      </c>
      <c r="I557" s="18">
        <f>$H$557*I551</f>
        <v>26.780771722186628</v>
      </c>
      <c r="J557" s="18">
        <f>$H$557*J551</f>
        <v>20.882146226141781</v>
      </c>
      <c r="K557" s="18">
        <f>$H$557*K551</f>
        <v>17.354107509898654</v>
      </c>
      <c r="L557" s="18" t="s">
        <v>310</v>
      </c>
      <c r="M557" s="18" t="s">
        <v>310</v>
      </c>
      <c r="N557" s="18" t="s">
        <v>310</v>
      </c>
    </row>
    <row r="558" spans="2:14" ht="30">
      <c r="C558" s="138" t="s">
        <v>761</v>
      </c>
      <c r="D558" s="139" t="s">
        <v>761</v>
      </c>
      <c r="E558" s="64" t="s">
        <v>762</v>
      </c>
      <c r="F558" s="18">
        <v>686</v>
      </c>
      <c r="G558" s="66">
        <v>0</v>
      </c>
      <c r="H558" s="18">
        <f t="shared" si="180"/>
        <v>686</v>
      </c>
      <c r="I558" s="18">
        <f>$H$558*I551</f>
        <v>20.012646406775627</v>
      </c>
      <c r="J558" s="18">
        <f>$H$558*J551</f>
        <v>15.604741079665862</v>
      </c>
      <c r="K558" s="18">
        <f>$H$558*K551</f>
        <v>12.968319991057163</v>
      </c>
      <c r="L558" s="18" t="s">
        <v>310</v>
      </c>
      <c r="M558" s="18" t="s">
        <v>310</v>
      </c>
      <c r="N558" s="18" t="s">
        <v>310</v>
      </c>
    </row>
    <row r="559" spans="2:14" ht="30">
      <c r="C559" s="138" t="s">
        <v>844</v>
      </c>
      <c r="D559" s="139" t="s">
        <v>844</v>
      </c>
      <c r="E559" s="64" t="s">
        <v>845</v>
      </c>
      <c r="F559" s="18">
        <v>18575</v>
      </c>
      <c r="G559" s="66">
        <v>0</v>
      </c>
      <c r="H559" s="18">
        <f t="shared" si="180"/>
        <v>18575</v>
      </c>
      <c r="I559" s="18">
        <f>$H$559*I551</f>
        <v>541.88761954206598</v>
      </c>
      <c r="J559" s="18">
        <f>$H$559*J551</f>
        <v>422.53362325771633</v>
      </c>
      <c r="K559" s="18">
        <f>$H$559*K551</f>
        <v>351.14656535552012</v>
      </c>
      <c r="L559" s="18" t="s">
        <v>310</v>
      </c>
      <c r="M559" s="18" t="s">
        <v>310</v>
      </c>
      <c r="N559" s="18" t="s">
        <v>310</v>
      </c>
    </row>
    <row r="560" spans="2:14" ht="30">
      <c r="C560" s="138" t="s">
        <v>765</v>
      </c>
      <c r="D560" s="139" t="s">
        <v>765</v>
      </c>
      <c r="E560" s="64" t="s">
        <v>766</v>
      </c>
      <c r="F560" s="18">
        <v>1037</v>
      </c>
      <c r="G560" s="66">
        <v>0</v>
      </c>
      <c r="H560" s="18">
        <f t="shared" si="180"/>
        <v>1037</v>
      </c>
      <c r="I560" s="18">
        <f>$H$560*I551</f>
        <v>30.252353241729338</v>
      </c>
      <c r="J560" s="18">
        <f>$H$560*J551</f>
        <v>23.589091107308306</v>
      </c>
      <c r="K560" s="18">
        <f>$H$560*K551</f>
        <v>19.603714038959588</v>
      </c>
      <c r="L560" s="18" t="s">
        <v>310</v>
      </c>
      <c r="M560" s="18" t="s">
        <v>310</v>
      </c>
      <c r="N560" s="18" t="s">
        <v>310</v>
      </c>
    </row>
    <row r="561" spans="3:14" ht="45">
      <c r="C561" s="138" t="s">
        <v>767</v>
      </c>
      <c r="D561" s="139" t="s">
        <v>767</v>
      </c>
      <c r="E561" s="64" t="s">
        <v>768</v>
      </c>
      <c r="F561" s="18">
        <v>1150</v>
      </c>
      <c r="G561" s="66">
        <v>0</v>
      </c>
      <c r="H561" s="18">
        <f t="shared" si="180"/>
        <v>1150</v>
      </c>
      <c r="I561" s="18">
        <f>$H$561*I551</f>
        <v>33.548897037597627</v>
      </c>
      <c r="J561" s="18">
        <f>$H$561*J551</f>
        <v>26.159551372617699</v>
      </c>
      <c r="K561" s="18">
        <f>$H$561*K551</f>
        <v>21.739895028740143</v>
      </c>
      <c r="L561" s="18" t="s">
        <v>310</v>
      </c>
      <c r="M561" s="18" t="s">
        <v>310</v>
      </c>
      <c r="N561" s="18" t="s">
        <v>310</v>
      </c>
    </row>
    <row r="562" spans="3:14" ht="30">
      <c r="C562" s="138" t="s">
        <v>846</v>
      </c>
      <c r="D562" s="139" t="s">
        <v>846</v>
      </c>
      <c r="E562" s="64" t="s">
        <v>847</v>
      </c>
      <c r="F562" s="18">
        <v>30055</v>
      </c>
      <c r="G562" s="66">
        <v>0</v>
      </c>
      <c r="H562" s="18">
        <f t="shared" si="180"/>
        <v>30055</v>
      </c>
      <c r="I562" s="18">
        <f>$H$562*I551</f>
        <v>876.79313083912757</v>
      </c>
      <c r="J562" s="18">
        <f>$H$562*J551</f>
        <v>683.67418826436949</v>
      </c>
      <c r="K562" s="18">
        <f>$H$562*K551</f>
        <v>568.16743051198694</v>
      </c>
      <c r="L562" s="18" t="s">
        <v>310</v>
      </c>
      <c r="M562" s="18" t="s">
        <v>310</v>
      </c>
      <c r="N562" s="18" t="s">
        <v>310</v>
      </c>
    </row>
    <row r="563" spans="3:14" ht="30">
      <c r="C563" s="138" t="s">
        <v>771</v>
      </c>
      <c r="D563" s="139" t="s">
        <v>771</v>
      </c>
      <c r="E563" s="64" t="s">
        <v>772</v>
      </c>
      <c r="F563" s="18">
        <v>2074</v>
      </c>
      <c r="G563" s="66">
        <v>0</v>
      </c>
      <c r="H563" s="18">
        <f t="shared" si="180"/>
        <v>2074</v>
      </c>
      <c r="I563" s="18">
        <f>$H$563*I551</f>
        <v>60.504706483458676</v>
      </c>
      <c r="J563" s="18">
        <f>$H$563*J551</f>
        <v>47.178182214616612</v>
      </c>
      <c r="K563" s="18">
        <f>$H$563*K551</f>
        <v>39.207428077919175</v>
      </c>
      <c r="L563" s="18" t="s">
        <v>310</v>
      </c>
      <c r="M563" s="18" t="s">
        <v>310</v>
      </c>
      <c r="N563" s="18" t="s">
        <v>310</v>
      </c>
    </row>
    <row r="564" spans="3:14" ht="30">
      <c r="C564" s="138" t="s">
        <v>848</v>
      </c>
      <c r="D564" s="139" t="s">
        <v>848</v>
      </c>
      <c r="E564" s="64" t="s">
        <v>849</v>
      </c>
      <c r="F564" s="18">
        <v>36110</v>
      </c>
      <c r="G564" s="66">
        <v>0</v>
      </c>
      <c r="H564" s="18">
        <f t="shared" si="180"/>
        <v>36110</v>
      </c>
      <c r="I564" s="18">
        <f>$H$564*I551</f>
        <v>1053.4353669805655</v>
      </c>
      <c r="J564" s="18">
        <f>$H$564*J551</f>
        <v>821.40991310019569</v>
      </c>
      <c r="K564" s="18">
        <f>$H$564*K551</f>
        <v>682.63270390244043</v>
      </c>
      <c r="L564" s="18" t="s">
        <v>310</v>
      </c>
      <c r="M564" s="18" t="s">
        <v>310</v>
      </c>
      <c r="N564" s="18" t="s">
        <v>310</v>
      </c>
    </row>
    <row r="565" spans="3:14" ht="45">
      <c r="C565" s="138" t="s">
        <v>850</v>
      </c>
      <c r="D565" s="139" t="s">
        <v>850</v>
      </c>
      <c r="E565" s="64" t="s">
        <v>851</v>
      </c>
      <c r="F565" s="18">
        <v>40215</v>
      </c>
      <c r="G565" s="66">
        <v>0</v>
      </c>
      <c r="H565" s="18">
        <f t="shared" si="180"/>
        <v>40215</v>
      </c>
      <c r="I565" s="18">
        <f>$H$565*I551</f>
        <v>1173.1903429278161</v>
      </c>
      <c r="J565" s="18">
        <f>$H$565*J551</f>
        <v>914.78813778245285</v>
      </c>
      <c r="K565" s="18">
        <f>$H$565*K551</f>
        <v>760.23467702676942</v>
      </c>
      <c r="L565" s="18" t="s">
        <v>310</v>
      </c>
      <c r="M565" s="18" t="s">
        <v>310</v>
      </c>
      <c r="N565" s="18" t="s">
        <v>310</v>
      </c>
    </row>
    <row r="566" spans="3:14" ht="45">
      <c r="C566" s="138" t="s">
        <v>777</v>
      </c>
      <c r="D566" s="139" t="s">
        <v>777</v>
      </c>
      <c r="E566" s="64" t="s">
        <v>778</v>
      </c>
      <c r="F566" s="18">
        <v>4617</v>
      </c>
      <c r="G566" s="66">
        <v>0</v>
      </c>
      <c r="H566" s="18">
        <f t="shared" si="180"/>
        <v>4617</v>
      </c>
      <c r="I566" s="18">
        <f>$H$566*I551</f>
        <v>134.69152836746804</v>
      </c>
      <c r="J566" s="18">
        <f>$H$566*J551</f>
        <v>105.02491190206601</v>
      </c>
      <c r="K566" s="18">
        <f>$H$566*K551</f>
        <v>87.280952476254981</v>
      </c>
      <c r="L566" s="18" t="s">
        <v>310</v>
      </c>
      <c r="M566" s="18" t="s">
        <v>310</v>
      </c>
      <c r="N566" s="18" t="s">
        <v>310</v>
      </c>
    </row>
    <row r="567" spans="3:14" ht="30">
      <c r="C567" s="138" t="s">
        <v>779</v>
      </c>
      <c r="D567" s="139" t="s">
        <v>779</v>
      </c>
      <c r="E567" s="64" t="s">
        <v>780</v>
      </c>
      <c r="F567" s="18">
        <v>625</v>
      </c>
      <c r="G567" s="66">
        <v>0</v>
      </c>
      <c r="H567" s="18">
        <f t="shared" si="180"/>
        <v>625</v>
      </c>
      <c r="I567" s="18">
        <f>$H$567*I551</f>
        <v>18.233096216085666</v>
      </c>
      <c r="J567" s="18">
        <f>$H$567*J551</f>
        <v>14.217147485118314</v>
      </c>
      <c r="K567" s="18">
        <f>$H$567*K551</f>
        <v>11.815160341706598</v>
      </c>
      <c r="L567" s="18" t="s">
        <v>310</v>
      </c>
      <c r="M567" s="18" t="s">
        <v>310</v>
      </c>
      <c r="N567" s="18" t="s">
        <v>310</v>
      </c>
    </row>
    <row r="568" spans="3:14" ht="30">
      <c r="C568" s="138" t="s">
        <v>781</v>
      </c>
      <c r="D568" s="139" t="s">
        <v>781</v>
      </c>
      <c r="E568" s="64" t="s">
        <v>782</v>
      </c>
      <c r="F568" s="18">
        <v>4158</v>
      </c>
      <c r="G568" s="66">
        <v>0</v>
      </c>
      <c r="H568" s="18">
        <f t="shared" si="180"/>
        <v>4158</v>
      </c>
      <c r="I568" s="18">
        <f>$H$568*I551</f>
        <v>121.30114250637472</v>
      </c>
      <c r="J568" s="18">
        <f>$H$568*J551</f>
        <v>94.583838788995124</v>
      </c>
      <c r="K568" s="18">
        <f>$H$568*K551</f>
        <v>78.603898721305654</v>
      </c>
      <c r="L568" s="18" t="s">
        <v>310</v>
      </c>
      <c r="M568" s="18" t="s">
        <v>310</v>
      </c>
      <c r="N568" s="18" t="s">
        <v>310</v>
      </c>
    </row>
    <row r="569" spans="3:14" ht="45">
      <c r="C569" s="138" t="s">
        <v>783</v>
      </c>
      <c r="D569" s="139" t="s">
        <v>783</v>
      </c>
      <c r="E569" s="64" t="s">
        <v>784</v>
      </c>
      <c r="F569" s="18">
        <v>16910</v>
      </c>
      <c r="G569" s="66">
        <v>0</v>
      </c>
      <c r="H569" s="18">
        <f t="shared" si="180"/>
        <v>16910</v>
      </c>
      <c r="I569" s="18">
        <f>$H$569*I551</f>
        <v>493.31465122241377</v>
      </c>
      <c r="J569" s="18">
        <f>$H$569*J551</f>
        <v>384.65914235736113</v>
      </c>
      <c r="K569" s="18">
        <f>$H$569*K551</f>
        <v>319.67097820521371</v>
      </c>
      <c r="L569" s="18" t="s">
        <v>310</v>
      </c>
      <c r="M569" s="18" t="s">
        <v>310</v>
      </c>
      <c r="N569" s="18" t="s">
        <v>310</v>
      </c>
    </row>
    <row r="570" spans="3:14" ht="45">
      <c r="C570" s="138" t="s">
        <v>785</v>
      </c>
      <c r="D570" s="139" t="s">
        <v>785</v>
      </c>
      <c r="E570" s="64" t="s">
        <v>786</v>
      </c>
      <c r="F570" s="18">
        <v>1435</v>
      </c>
      <c r="G570" s="66">
        <v>0</v>
      </c>
      <c r="H570" s="18">
        <f t="shared" si="180"/>
        <v>1435</v>
      </c>
      <c r="I570" s="18">
        <f>$H$570*I551</f>
        <v>41.863188912132692</v>
      </c>
      <c r="J570" s="18">
        <f>$H$570*J551</f>
        <v>32.642570625831652</v>
      </c>
      <c r="K570" s="18">
        <f>$H$570*K551</f>
        <v>27.127608144558351</v>
      </c>
      <c r="L570" s="18" t="s">
        <v>310</v>
      </c>
      <c r="M570" s="18" t="s">
        <v>310</v>
      </c>
      <c r="N570" s="18" t="s">
        <v>310</v>
      </c>
    </row>
    <row r="571" spans="3:14" ht="60">
      <c r="C571" s="138" t="s">
        <v>787</v>
      </c>
      <c r="D571" s="139" t="s">
        <v>787</v>
      </c>
      <c r="E571" s="64" t="s">
        <v>788</v>
      </c>
      <c r="F571" s="18">
        <v>8820</v>
      </c>
      <c r="G571" s="66">
        <v>0</v>
      </c>
      <c r="H571" s="18">
        <f t="shared" si="180"/>
        <v>8820</v>
      </c>
      <c r="I571" s="18">
        <f>$H$571*I551</f>
        <v>257.30545380140092</v>
      </c>
      <c r="J571" s="18">
        <f>$H$571*J551</f>
        <v>200.63238530998964</v>
      </c>
      <c r="K571" s="18">
        <f>$H$571*K551</f>
        <v>166.73554274216352</v>
      </c>
      <c r="L571" s="18" t="s">
        <v>310</v>
      </c>
      <c r="M571" s="18" t="s">
        <v>310</v>
      </c>
      <c r="N571" s="18" t="s">
        <v>310</v>
      </c>
    </row>
    <row r="572" spans="3:14" ht="45">
      <c r="C572" s="138" t="s">
        <v>785</v>
      </c>
      <c r="D572" s="139" t="s">
        <v>785</v>
      </c>
      <c r="E572" s="64" t="s">
        <v>786</v>
      </c>
      <c r="F572" s="18">
        <v>1435</v>
      </c>
      <c r="G572" s="66">
        <v>0</v>
      </c>
      <c r="H572" s="18">
        <f t="shared" si="180"/>
        <v>1435</v>
      </c>
      <c r="I572" s="18">
        <f>$H$572*I551</f>
        <v>41.863188912132692</v>
      </c>
      <c r="J572" s="18">
        <f>$H$572*J551</f>
        <v>32.642570625831652</v>
      </c>
      <c r="K572" s="18">
        <f>$H$572*K551</f>
        <v>27.127608144558351</v>
      </c>
      <c r="L572" s="18" t="s">
        <v>310</v>
      </c>
      <c r="M572" s="18" t="s">
        <v>310</v>
      </c>
      <c r="N572" s="18" t="s">
        <v>310</v>
      </c>
    </row>
    <row r="573" spans="3:14" ht="30">
      <c r="C573" s="138" t="s">
        <v>789</v>
      </c>
      <c r="D573" s="139" t="s">
        <v>789</v>
      </c>
      <c r="E573" s="64" t="s">
        <v>790</v>
      </c>
      <c r="F573" s="18">
        <v>173</v>
      </c>
      <c r="G573" s="66">
        <v>0</v>
      </c>
      <c r="H573" s="18">
        <f t="shared" si="180"/>
        <v>173</v>
      </c>
      <c r="I573" s="18">
        <f>$H$573*I551</f>
        <v>5.0469210326125129</v>
      </c>
      <c r="J573" s="18">
        <f>$H$573*J551</f>
        <v>3.9353064238807494</v>
      </c>
      <c r="K573" s="18">
        <f>$H$573*K551</f>
        <v>3.2704363825843865</v>
      </c>
      <c r="L573" s="18" t="s">
        <v>310</v>
      </c>
      <c r="M573" s="18" t="s">
        <v>310</v>
      </c>
      <c r="N573" s="18" t="s">
        <v>310</v>
      </c>
    </row>
    <row r="574" spans="3:14">
      <c r="C574" s="140" t="s">
        <v>23</v>
      </c>
      <c r="D574" s="140"/>
      <c r="E574" s="140"/>
      <c r="F574" s="140"/>
      <c r="G574" s="140"/>
      <c r="H574" s="140"/>
      <c r="I574" s="140"/>
      <c r="J574" s="140"/>
      <c r="K574" s="140"/>
    </row>
    <row r="575" spans="3:14">
      <c r="C575" s="138" t="s">
        <v>310</v>
      </c>
      <c r="D575" s="139"/>
      <c r="E575" s="64" t="s">
        <v>310</v>
      </c>
      <c r="F575" s="64" t="s">
        <v>310</v>
      </c>
      <c r="G575" s="64" t="s">
        <v>310</v>
      </c>
      <c r="H575" s="64" t="s">
        <v>310</v>
      </c>
      <c r="I575" s="64" t="s">
        <v>310</v>
      </c>
      <c r="J575" s="64" t="s">
        <v>310</v>
      </c>
      <c r="K575" s="64" t="s">
        <v>310</v>
      </c>
      <c r="L575" s="64" t="s">
        <v>310</v>
      </c>
      <c r="M575" s="64" t="s">
        <v>310</v>
      </c>
      <c r="N575" s="64" t="s">
        <v>310</v>
      </c>
    </row>
    <row r="576" spans="3:14" ht="15" customHeight="1">
      <c r="C576" s="140" t="s">
        <v>22</v>
      </c>
      <c r="D576" s="140"/>
      <c r="E576" s="140"/>
      <c r="F576" s="140"/>
      <c r="G576" s="140"/>
      <c r="H576" s="140"/>
      <c r="I576" s="140"/>
      <c r="J576" s="140"/>
      <c r="K576" s="140"/>
    </row>
    <row r="577" spans="3:14" ht="15" customHeight="1">
      <c r="C577" s="138" t="s">
        <v>310</v>
      </c>
      <c r="D577" s="139"/>
      <c r="E577" s="64" t="s">
        <v>310</v>
      </c>
      <c r="F577" s="64" t="s">
        <v>310</v>
      </c>
      <c r="G577" s="64" t="s">
        <v>310</v>
      </c>
      <c r="H577" s="64" t="s">
        <v>310</v>
      </c>
      <c r="I577" s="64" t="s">
        <v>310</v>
      </c>
      <c r="J577" s="64" t="s">
        <v>310</v>
      </c>
      <c r="K577" s="64" t="s">
        <v>310</v>
      </c>
      <c r="L577" s="64" t="s">
        <v>310</v>
      </c>
      <c r="M577" s="64" t="s">
        <v>310</v>
      </c>
      <c r="N577" s="64" t="s">
        <v>310</v>
      </c>
    </row>
    <row r="578" spans="3:14" ht="15" customHeight="1">
      <c r="C578" s="140" t="s">
        <v>34</v>
      </c>
      <c r="D578" s="140"/>
      <c r="E578" s="140"/>
      <c r="F578" s="140"/>
      <c r="G578" s="140"/>
      <c r="H578" s="140"/>
      <c r="I578" s="140"/>
      <c r="J578" s="140"/>
      <c r="K578" s="137"/>
    </row>
    <row r="579" spans="3:14" ht="15" customHeight="1">
      <c r="C579" s="138" t="s">
        <v>791</v>
      </c>
      <c r="D579" s="139"/>
      <c r="E579" s="67" t="s">
        <v>791</v>
      </c>
      <c r="F579" s="18">
        <v>56</v>
      </c>
      <c r="G579" s="66">
        <v>0</v>
      </c>
      <c r="H579" s="18">
        <f t="shared" ref="H579" si="181">(F579*(100%-G579))</f>
        <v>56</v>
      </c>
      <c r="I579" s="18">
        <v>56</v>
      </c>
      <c r="J579" s="18">
        <v>56</v>
      </c>
      <c r="K579" s="18">
        <v>56</v>
      </c>
      <c r="L579" s="64" t="s">
        <v>310</v>
      </c>
      <c r="M579" s="64" t="s">
        <v>310</v>
      </c>
      <c r="N579" s="64" t="s">
        <v>310</v>
      </c>
    </row>
    <row r="580" spans="3:14" ht="15" customHeight="1">
      <c r="C580" s="138" t="s">
        <v>852</v>
      </c>
      <c r="D580" s="139" t="s">
        <v>852</v>
      </c>
      <c r="E580" s="64" t="s">
        <v>853</v>
      </c>
      <c r="F580" s="77" t="s">
        <v>854</v>
      </c>
      <c r="G580" s="66">
        <v>0</v>
      </c>
      <c r="H580" s="77" t="s">
        <v>854</v>
      </c>
      <c r="I580" s="77" t="s">
        <v>854</v>
      </c>
      <c r="J580" s="77" t="s">
        <v>854</v>
      </c>
      <c r="K580" s="77" t="s">
        <v>854</v>
      </c>
      <c r="L580" s="64" t="s">
        <v>310</v>
      </c>
      <c r="M580" s="64" t="s">
        <v>310</v>
      </c>
      <c r="N580" s="64" t="s">
        <v>310</v>
      </c>
    </row>
    <row r="581" spans="3:14" ht="15" customHeight="1">
      <c r="C581" s="138" t="s">
        <v>801</v>
      </c>
      <c r="D581" s="139" t="s">
        <v>799</v>
      </c>
      <c r="E581" s="64" t="s">
        <v>802</v>
      </c>
      <c r="F581" s="75">
        <v>0.08</v>
      </c>
      <c r="G581" s="66">
        <v>0</v>
      </c>
      <c r="H581" s="75">
        <v>0.08</v>
      </c>
      <c r="I581" s="75">
        <v>0.08</v>
      </c>
      <c r="J581" s="75">
        <v>0.08</v>
      </c>
      <c r="K581" s="75">
        <v>0.08</v>
      </c>
      <c r="L581" s="64" t="s">
        <v>310</v>
      </c>
      <c r="M581" s="64" t="s">
        <v>310</v>
      </c>
      <c r="N581" s="64" t="s">
        <v>310</v>
      </c>
    </row>
    <row r="582" spans="3:14" ht="15" customHeight="1">
      <c r="C582" s="138" t="s">
        <v>803</v>
      </c>
      <c r="D582" s="139" t="s">
        <v>799</v>
      </c>
      <c r="E582" s="64" t="s">
        <v>804</v>
      </c>
      <c r="F582" s="75">
        <v>0.08</v>
      </c>
      <c r="G582" s="66">
        <v>0</v>
      </c>
      <c r="H582" s="75">
        <v>0.08</v>
      </c>
      <c r="I582" s="75">
        <v>0.08</v>
      </c>
      <c r="J582" s="75">
        <v>0.08</v>
      </c>
      <c r="K582" s="75">
        <v>0.08</v>
      </c>
      <c r="L582" s="64" t="s">
        <v>310</v>
      </c>
      <c r="M582" s="64" t="s">
        <v>310</v>
      </c>
      <c r="N582" s="64" t="s">
        <v>310</v>
      </c>
    </row>
    <row r="583" spans="3:14">
      <c r="C583" s="3" t="s">
        <v>16</v>
      </c>
      <c r="F583" s="19"/>
      <c r="G583" s="19"/>
      <c r="H583" s="19"/>
      <c r="I583" s="19"/>
      <c r="J583" s="19"/>
      <c r="K583" s="19"/>
    </row>
    <row r="584" spans="3:14">
      <c r="C584" s="142" t="s">
        <v>29</v>
      </c>
      <c r="D584" s="143"/>
      <c r="E584" s="69" t="s">
        <v>731</v>
      </c>
      <c r="F584" s="26" t="s">
        <v>731</v>
      </c>
      <c r="G584" s="70">
        <v>0</v>
      </c>
      <c r="H584" s="26" t="s">
        <v>731</v>
      </c>
      <c r="I584" s="26" t="s">
        <v>731</v>
      </c>
      <c r="J584" s="26" t="s">
        <v>731</v>
      </c>
      <c r="K584" s="26" t="s">
        <v>731</v>
      </c>
      <c r="L584" s="18" t="s">
        <v>310</v>
      </c>
      <c r="M584" s="18" t="s">
        <v>310</v>
      </c>
      <c r="N584" s="18" t="s">
        <v>310</v>
      </c>
    </row>
    <row r="585" spans="3:14">
      <c r="C585" s="142" t="s">
        <v>732</v>
      </c>
      <c r="D585" s="143"/>
      <c r="E585" s="69" t="s">
        <v>732</v>
      </c>
      <c r="F585" s="20">
        <v>495</v>
      </c>
      <c r="G585" s="70">
        <v>0</v>
      </c>
      <c r="H585" s="18">
        <f t="shared" ref="H585" si="182">(F585*(100%-G585))</f>
        <v>495</v>
      </c>
      <c r="I585" s="20">
        <v>495</v>
      </c>
      <c r="J585" s="20">
        <v>495</v>
      </c>
      <c r="K585" s="20">
        <v>495</v>
      </c>
      <c r="L585" s="18" t="s">
        <v>310</v>
      </c>
      <c r="M585" s="18" t="s">
        <v>310</v>
      </c>
      <c r="N585" s="18" t="s">
        <v>310</v>
      </c>
    </row>
    <row r="586" spans="3:14">
      <c r="C586" s="136" t="s">
        <v>40</v>
      </c>
      <c r="D586" s="137"/>
      <c r="E586" s="71" t="s">
        <v>310</v>
      </c>
      <c r="F586" s="72" t="s">
        <v>310</v>
      </c>
      <c r="G586" s="73">
        <v>0</v>
      </c>
      <c r="H586" s="74">
        <v>0</v>
      </c>
      <c r="I586" s="72" t="s">
        <v>310</v>
      </c>
      <c r="J586" s="72" t="s">
        <v>310</v>
      </c>
      <c r="K586" s="72" t="s">
        <v>310</v>
      </c>
      <c r="L586" s="24" t="s">
        <v>310</v>
      </c>
      <c r="M586" s="24" t="s">
        <v>310</v>
      </c>
      <c r="N586" s="24" t="s">
        <v>310</v>
      </c>
    </row>
    <row r="587" spans="3:14">
      <c r="C587" s="136" t="s">
        <v>734</v>
      </c>
      <c r="D587" s="137"/>
      <c r="E587" s="71" t="s">
        <v>735</v>
      </c>
      <c r="F587" s="72">
        <v>150</v>
      </c>
      <c r="G587" s="73">
        <v>0</v>
      </c>
      <c r="H587" s="74">
        <f t="shared" ref="H587:H592" si="183">(F587*(100%-G587))</f>
        <v>150</v>
      </c>
      <c r="I587" s="72">
        <v>150</v>
      </c>
      <c r="J587" s="72">
        <v>150</v>
      </c>
      <c r="K587" s="72">
        <v>150</v>
      </c>
      <c r="L587" s="24" t="s">
        <v>310</v>
      </c>
      <c r="M587" s="24" t="s">
        <v>310</v>
      </c>
      <c r="N587" s="24" t="s">
        <v>310</v>
      </c>
    </row>
    <row r="588" spans="3:14">
      <c r="C588" s="136" t="s">
        <v>736</v>
      </c>
      <c r="D588" s="137"/>
      <c r="E588" s="71" t="s">
        <v>737</v>
      </c>
      <c r="F588" s="72">
        <v>185</v>
      </c>
      <c r="G588" s="73">
        <v>0</v>
      </c>
      <c r="H588" s="74">
        <f t="shared" si="183"/>
        <v>185</v>
      </c>
      <c r="I588" s="72">
        <v>185</v>
      </c>
      <c r="J588" s="72">
        <v>185</v>
      </c>
      <c r="K588" s="72">
        <v>185</v>
      </c>
      <c r="L588" s="24" t="s">
        <v>310</v>
      </c>
      <c r="M588" s="24" t="s">
        <v>310</v>
      </c>
      <c r="N588" s="24" t="s">
        <v>310</v>
      </c>
    </row>
    <row r="589" spans="3:14">
      <c r="C589" s="136" t="s">
        <v>738</v>
      </c>
      <c r="D589" s="137"/>
      <c r="E589" s="71" t="s">
        <v>739</v>
      </c>
      <c r="F589" s="72">
        <v>250</v>
      </c>
      <c r="G589" s="73">
        <v>0</v>
      </c>
      <c r="H589" s="74">
        <f t="shared" si="183"/>
        <v>250</v>
      </c>
      <c r="I589" s="72">
        <v>250</v>
      </c>
      <c r="J589" s="72">
        <v>250</v>
      </c>
      <c r="K589" s="72">
        <v>250</v>
      </c>
      <c r="L589" s="24" t="s">
        <v>310</v>
      </c>
      <c r="M589" s="24" t="s">
        <v>310</v>
      </c>
      <c r="N589" s="24" t="s">
        <v>310</v>
      </c>
    </row>
    <row r="590" spans="3:14">
      <c r="C590" s="136" t="s">
        <v>24</v>
      </c>
      <c r="D590" s="137"/>
      <c r="E590" s="71" t="s">
        <v>742</v>
      </c>
      <c r="F590" s="72">
        <v>175</v>
      </c>
      <c r="G590" s="73">
        <v>0</v>
      </c>
      <c r="H590" s="74">
        <f t="shared" si="183"/>
        <v>175</v>
      </c>
      <c r="I590" s="72">
        <v>175</v>
      </c>
      <c r="J590" s="72">
        <v>175</v>
      </c>
      <c r="K590" s="72">
        <v>175</v>
      </c>
      <c r="L590" s="24" t="s">
        <v>310</v>
      </c>
      <c r="M590" s="24" t="s">
        <v>310</v>
      </c>
      <c r="N590" s="24" t="s">
        <v>310</v>
      </c>
    </row>
    <row r="591" spans="3:14">
      <c r="C591" s="136" t="s">
        <v>25</v>
      </c>
      <c r="D591" s="137"/>
      <c r="E591" s="71" t="s">
        <v>88</v>
      </c>
      <c r="F591" s="72">
        <v>0</v>
      </c>
      <c r="G591" s="73">
        <v>0</v>
      </c>
      <c r="H591" s="74">
        <f t="shared" si="183"/>
        <v>0</v>
      </c>
      <c r="I591" s="72">
        <v>0</v>
      </c>
      <c r="J591" s="72">
        <v>0</v>
      </c>
      <c r="K591" s="72">
        <v>0</v>
      </c>
      <c r="L591" s="24" t="s">
        <v>310</v>
      </c>
      <c r="M591" s="24" t="s">
        <v>310</v>
      </c>
      <c r="N591" s="24" t="s">
        <v>310</v>
      </c>
    </row>
    <row r="592" spans="3:14">
      <c r="C592" s="136" t="s">
        <v>35</v>
      </c>
      <c r="D592" s="137"/>
      <c r="E592" s="71" t="s">
        <v>310</v>
      </c>
      <c r="F592" s="72">
        <v>0</v>
      </c>
      <c r="G592" s="73">
        <v>0</v>
      </c>
      <c r="H592" s="74">
        <f t="shared" si="183"/>
        <v>0</v>
      </c>
      <c r="I592" s="72">
        <v>0</v>
      </c>
      <c r="J592" s="72">
        <v>0</v>
      </c>
      <c r="K592" s="72">
        <v>0</v>
      </c>
      <c r="L592" s="24" t="s">
        <v>310</v>
      </c>
      <c r="M592" s="24" t="s">
        <v>310</v>
      </c>
      <c r="N592" s="24" t="s">
        <v>310</v>
      </c>
    </row>
    <row r="593" spans="2:14">
      <c r="C593" s="136" t="s">
        <v>33</v>
      </c>
      <c r="D593" s="137"/>
      <c r="E593" s="71" t="s">
        <v>731</v>
      </c>
      <c r="F593" s="24" t="s">
        <v>731</v>
      </c>
      <c r="G593" s="73">
        <v>0</v>
      </c>
      <c r="H593" s="24" t="s">
        <v>731</v>
      </c>
      <c r="I593" s="24" t="s">
        <v>731</v>
      </c>
      <c r="J593" s="24" t="s">
        <v>731</v>
      </c>
      <c r="K593" s="24" t="s">
        <v>731</v>
      </c>
      <c r="L593" s="24" t="s">
        <v>310</v>
      </c>
      <c r="M593" s="24" t="s">
        <v>310</v>
      </c>
      <c r="N593" s="24" t="s">
        <v>310</v>
      </c>
    </row>
    <row r="595" spans="2:14">
      <c r="C595" s="4" t="s">
        <v>2</v>
      </c>
      <c r="D595" s="5" t="s">
        <v>751</v>
      </c>
      <c r="E595" s="60"/>
    </row>
    <row r="596" spans="2:14" ht="15.75">
      <c r="C596" s="4" t="s">
        <v>5</v>
      </c>
      <c r="D596" s="16" t="s">
        <v>855</v>
      </c>
      <c r="E596" s="60"/>
    </row>
    <row r="597" spans="2:14" ht="15" customHeight="1">
      <c r="C597" s="4" t="s">
        <v>37</v>
      </c>
      <c r="D597" s="5" t="s">
        <v>856</v>
      </c>
      <c r="E597" s="60"/>
    </row>
    <row r="598" spans="2:14">
      <c r="C598" s="4" t="s">
        <v>38</v>
      </c>
      <c r="D598" s="5" t="s">
        <v>835</v>
      </c>
    </row>
    <row r="599" spans="2:14" s="10" customFormat="1">
      <c r="B599" s="9"/>
      <c r="E599" s="61"/>
      <c r="F599" s="147" t="s">
        <v>3</v>
      </c>
      <c r="G599" s="148"/>
      <c r="H599" s="149"/>
      <c r="I599" s="146" t="s">
        <v>4</v>
      </c>
      <c r="J599" s="146"/>
      <c r="K599" s="146"/>
      <c r="L599" s="146" t="s">
        <v>27</v>
      </c>
      <c r="M599" s="146"/>
      <c r="N599" s="146"/>
    </row>
    <row r="600" spans="2:14" s="10" customFormat="1">
      <c r="B600" s="9"/>
      <c r="E600" s="61"/>
      <c r="F600" s="147" t="s">
        <v>6</v>
      </c>
      <c r="G600" s="148"/>
      <c r="H600" s="149"/>
      <c r="I600" s="150" t="s">
        <v>26</v>
      </c>
      <c r="J600" s="150"/>
      <c r="K600" s="150"/>
      <c r="L600" s="150" t="s">
        <v>26</v>
      </c>
      <c r="M600" s="150"/>
      <c r="N600" s="150"/>
    </row>
    <row r="601" spans="2:14" s="13" customFormat="1">
      <c r="B601" s="11"/>
      <c r="C601" s="151" t="s">
        <v>14</v>
      </c>
      <c r="D601" s="152"/>
      <c r="E601" s="62" t="s">
        <v>17</v>
      </c>
      <c r="F601" s="28" t="s">
        <v>8</v>
      </c>
      <c r="G601" s="28" t="s">
        <v>18</v>
      </c>
      <c r="H601" s="28" t="s">
        <v>19</v>
      </c>
      <c r="I601" s="28" t="s">
        <v>9</v>
      </c>
      <c r="J601" s="28" t="s">
        <v>10</v>
      </c>
      <c r="K601" s="28" t="s">
        <v>11</v>
      </c>
      <c r="L601" s="28" t="s">
        <v>9</v>
      </c>
      <c r="M601" s="28" t="s">
        <v>10</v>
      </c>
      <c r="N601" s="28" t="s">
        <v>11</v>
      </c>
    </row>
    <row r="602" spans="2:14" s="13" customFormat="1">
      <c r="B602" s="11"/>
      <c r="C602" s="43"/>
      <c r="D602" s="44"/>
      <c r="E602" s="62"/>
      <c r="F602" s="28"/>
      <c r="G602" s="28"/>
      <c r="H602" s="28"/>
      <c r="I602" s="63">
        <v>2.9172953945737067E-2</v>
      </c>
      <c r="J602" s="63">
        <v>2.2747435976189303E-2</v>
      </c>
      <c r="K602" s="63">
        <v>1.8904256546730558E-2</v>
      </c>
      <c r="L602" s="28"/>
      <c r="M602" s="28"/>
      <c r="N602" s="28"/>
    </row>
    <row r="603" spans="2:14" ht="33" customHeight="1">
      <c r="C603" s="157" t="s">
        <v>15</v>
      </c>
      <c r="D603" s="158"/>
      <c r="E603" s="64" t="s">
        <v>857</v>
      </c>
      <c r="F603" s="18">
        <v>21297</v>
      </c>
      <c r="G603" s="65">
        <v>2.5000000000000001E-2</v>
      </c>
      <c r="H603" s="18">
        <f>(F603*(100%-G603))</f>
        <v>20764.575000000001</v>
      </c>
      <c r="I603" s="18">
        <f>$H$603*I602</f>
        <v>605.76399017780329</v>
      </c>
      <c r="J603" s="18">
        <f>$H$603*J602</f>
        <v>472.34084038528101</v>
      </c>
      <c r="K603" s="18">
        <f>$H$603*K602</f>
        <v>392.5388528838277</v>
      </c>
      <c r="L603" s="18" t="s">
        <v>310</v>
      </c>
      <c r="M603" s="18" t="s">
        <v>310</v>
      </c>
      <c r="N603" s="18" t="s">
        <v>310</v>
      </c>
    </row>
    <row r="604" spans="2:14">
      <c r="B604" s="15"/>
      <c r="C604" s="156" t="s">
        <v>20</v>
      </c>
      <c r="D604" s="156"/>
      <c r="E604" s="156"/>
      <c r="F604" s="156"/>
      <c r="G604" s="156"/>
      <c r="H604" s="156"/>
      <c r="I604" s="156"/>
      <c r="J604" s="156"/>
      <c r="K604" s="156"/>
    </row>
    <row r="605" spans="2:14" ht="30">
      <c r="C605" s="138" t="s">
        <v>837</v>
      </c>
      <c r="D605" s="139" t="s">
        <v>837</v>
      </c>
      <c r="E605" s="64" t="s">
        <v>838</v>
      </c>
      <c r="F605" s="18">
        <v>855</v>
      </c>
      <c r="G605" s="66">
        <v>0</v>
      </c>
      <c r="H605" s="18">
        <f t="shared" ref="H605:H624" si="184">(F605*(100%-G605))</f>
        <v>855</v>
      </c>
      <c r="I605" s="18">
        <f>$H$605*I602</f>
        <v>24.942875623605193</v>
      </c>
      <c r="J605" s="18">
        <f t="shared" ref="J605:K605" si="185">$H$605*J602</f>
        <v>19.449057759641853</v>
      </c>
      <c r="K605" s="18">
        <f t="shared" si="185"/>
        <v>16.163139347454628</v>
      </c>
      <c r="L605" s="18" t="s">
        <v>310</v>
      </c>
      <c r="M605" s="18" t="s">
        <v>310</v>
      </c>
      <c r="N605" s="18" t="s">
        <v>310</v>
      </c>
    </row>
    <row r="606" spans="2:14" ht="30">
      <c r="C606" s="138" t="s">
        <v>839</v>
      </c>
      <c r="D606" s="139" t="s">
        <v>839</v>
      </c>
      <c r="E606" s="64" t="s">
        <v>840</v>
      </c>
      <c r="F606" s="18">
        <v>1300</v>
      </c>
      <c r="G606" s="66">
        <v>0</v>
      </c>
      <c r="H606" s="18">
        <f t="shared" si="184"/>
        <v>1300</v>
      </c>
      <c r="I606" s="18">
        <f>$H$606*I602</f>
        <v>37.92484012945819</v>
      </c>
      <c r="J606" s="18">
        <f t="shared" ref="J606:K606" si="186">$H$606*J602</f>
        <v>29.571666769046093</v>
      </c>
      <c r="K606" s="18">
        <f t="shared" si="186"/>
        <v>24.575533510749725</v>
      </c>
      <c r="L606" s="18" t="s">
        <v>310</v>
      </c>
      <c r="M606" s="18" t="s">
        <v>310</v>
      </c>
      <c r="N606" s="18" t="s">
        <v>310</v>
      </c>
    </row>
    <row r="607" spans="2:14">
      <c r="C607" s="138" t="s">
        <v>841</v>
      </c>
      <c r="D607" s="139" t="s">
        <v>841</v>
      </c>
      <c r="E607" s="64" t="s">
        <v>842</v>
      </c>
      <c r="F607" s="18">
        <v>2493</v>
      </c>
      <c r="G607" s="66">
        <v>0</v>
      </c>
      <c r="H607" s="18">
        <f t="shared" si="184"/>
        <v>2493</v>
      </c>
      <c r="I607" s="18">
        <f>$H$607*I602</f>
        <v>72.728174186722512</v>
      </c>
      <c r="J607" s="18">
        <f t="shared" ref="J607:K607" si="187">$H$607*J602</f>
        <v>56.709357888639929</v>
      </c>
      <c r="K607" s="18">
        <f t="shared" si="187"/>
        <v>47.12831157099928</v>
      </c>
      <c r="L607" s="18" t="s">
        <v>310</v>
      </c>
      <c r="M607" s="18" t="s">
        <v>310</v>
      </c>
      <c r="N607" s="18" t="s">
        <v>310</v>
      </c>
    </row>
    <row r="608" spans="2:14" ht="30">
      <c r="C608" s="138" t="s">
        <v>843</v>
      </c>
      <c r="D608" s="139" t="s">
        <v>843</v>
      </c>
      <c r="E608" s="64" t="s">
        <v>760</v>
      </c>
      <c r="F608" s="18">
        <v>918</v>
      </c>
      <c r="G608" s="66">
        <v>0</v>
      </c>
      <c r="H608" s="18">
        <f t="shared" si="184"/>
        <v>918</v>
      </c>
      <c r="I608" s="18">
        <f>$H$608*I602</f>
        <v>26.780771722186628</v>
      </c>
      <c r="J608" s="18">
        <f t="shared" ref="J608:K608" si="188">$H$608*J602</f>
        <v>20.882146226141781</v>
      </c>
      <c r="K608" s="18">
        <f t="shared" si="188"/>
        <v>17.354107509898654</v>
      </c>
      <c r="L608" s="18" t="s">
        <v>310</v>
      </c>
      <c r="M608" s="18" t="s">
        <v>310</v>
      </c>
      <c r="N608" s="18" t="s">
        <v>310</v>
      </c>
    </row>
    <row r="609" spans="3:14" ht="30">
      <c r="C609" s="138" t="s">
        <v>761</v>
      </c>
      <c r="D609" s="139" t="s">
        <v>761</v>
      </c>
      <c r="E609" s="64" t="s">
        <v>762</v>
      </c>
      <c r="F609" s="18">
        <v>686</v>
      </c>
      <c r="G609" s="66">
        <v>0</v>
      </c>
      <c r="H609" s="18">
        <f t="shared" si="184"/>
        <v>686</v>
      </c>
      <c r="I609" s="18">
        <f>$H$609*I602</f>
        <v>20.012646406775627</v>
      </c>
      <c r="J609" s="18">
        <f t="shared" ref="J609:K609" si="189">$H$609*J602</f>
        <v>15.604741079665862</v>
      </c>
      <c r="K609" s="18">
        <f t="shared" si="189"/>
        <v>12.968319991057163</v>
      </c>
      <c r="L609" s="18" t="s">
        <v>310</v>
      </c>
      <c r="M609" s="18" t="s">
        <v>310</v>
      </c>
      <c r="N609" s="18" t="s">
        <v>310</v>
      </c>
    </row>
    <row r="610" spans="3:14" ht="30">
      <c r="C610" s="138" t="s">
        <v>844</v>
      </c>
      <c r="D610" s="139" t="s">
        <v>844</v>
      </c>
      <c r="E610" s="64" t="s">
        <v>845</v>
      </c>
      <c r="F610" s="18">
        <v>18575</v>
      </c>
      <c r="G610" s="66">
        <v>0</v>
      </c>
      <c r="H610" s="18">
        <f t="shared" si="184"/>
        <v>18575</v>
      </c>
      <c r="I610" s="18">
        <f>$H$610*I602</f>
        <v>541.88761954206598</v>
      </c>
      <c r="J610" s="18">
        <f t="shared" ref="J610:K610" si="190">$H$610*J602</f>
        <v>422.53362325771633</v>
      </c>
      <c r="K610" s="18">
        <f t="shared" si="190"/>
        <v>351.14656535552012</v>
      </c>
      <c r="L610" s="18" t="s">
        <v>310</v>
      </c>
      <c r="M610" s="18" t="s">
        <v>310</v>
      </c>
      <c r="N610" s="18" t="s">
        <v>310</v>
      </c>
    </row>
    <row r="611" spans="3:14" ht="30">
      <c r="C611" s="138" t="s">
        <v>765</v>
      </c>
      <c r="D611" s="139" t="s">
        <v>765</v>
      </c>
      <c r="E611" s="64" t="s">
        <v>766</v>
      </c>
      <c r="F611" s="18">
        <v>1037</v>
      </c>
      <c r="G611" s="66">
        <v>0</v>
      </c>
      <c r="H611" s="18">
        <f t="shared" si="184"/>
        <v>1037</v>
      </c>
      <c r="I611" s="18">
        <f>$H$611*I602</f>
        <v>30.252353241729338</v>
      </c>
      <c r="J611" s="18">
        <f t="shared" ref="J611:K611" si="191">$H$611*J602</f>
        <v>23.589091107308306</v>
      </c>
      <c r="K611" s="18">
        <f t="shared" si="191"/>
        <v>19.603714038959588</v>
      </c>
      <c r="L611" s="18" t="s">
        <v>310</v>
      </c>
      <c r="M611" s="18" t="s">
        <v>310</v>
      </c>
      <c r="N611" s="18" t="s">
        <v>310</v>
      </c>
    </row>
    <row r="612" spans="3:14" ht="45">
      <c r="C612" s="138" t="s">
        <v>767</v>
      </c>
      <c r="D612" s="139" t="s">
        <v>767</v>
      </c>
      <c r="E612" s="64" t="s">
        <v>768</v>
      </c>
      <c r="F612" s="18">
        <v>1150</v>
      </c>
      <c r="G612" s="66">
        <v>0</v>
      </c>
      <c r="H612" s="18">
        <f t="shared" si="184"/>
        <v>1150</v>
      </c>
      <c r="I612" s="18">
        <f>$H$612*I602</f>
        <v>33.548897037597627</v>
      </c>
      <c r="J612" s="18">
        <f t="shared" ref="J612:K612" si="192">$H$612*J602</f>
        <v>26.159551372617699</v>
      </c>
      <c r="K612" s="18">
        <f t="shared" si="192"/>
        <v>21.739895028740143</v>
      </c>
      <c r="L612" s="18" t="s">
        <v>310</v>
      </c>
      <c r="M612" s="18" t="s">
        <v>310</v>
      </c>
      <c r="N612" s="18" t="s">
        <v>310</v>
      </c>
    </row>
    <row r="613" spans="3:14" ht="30">
      <c r="C613" s="138" t="s">
        <v>846</v>
      </c>
      <c r="D613" s="139" t="s">
        <v>846</v>
      </c>
      <c r="E613" s="64" t="s">
        <v>847</v>
      </c>
      <c r="F613" s="18">
        <v>30055</v>
      </c>
      <c r="G613" s="66">
        <v>0</v>
      </c>
      <c r="H613" s="18">
        <f t="shared" si="184"/>
        <v>30055</v>
      </c>
      <c r="I613" s="18">
        <f>$H$613*I602</f>
        <v>876.79313083912757</v>
      </c>
      <c r="J613" s="18">
        <f t="shared" ref="J613:K613" si="193">$H$613*J602</f>
        <v>683.67418826436949</v>
      </c>
      <c r="K613" s="18">
        <f t="shared" si="193"/>
        <v>568.16743051198694</v>
      </c>
      <c r="L613" s="18" t="s">
        <v>310</v>
      </c>
      <c r="M613" s="18" t="s">
        <v>310</v>
      </c>
      <c r="N613" s="18" t="s">
        <v>310</v>
      </c>
    </row>
    <row r="614" spans="3:14" ht="30">
      <c r="C614" s="138" t="s">
        <v>771</v>
      </c>
      <c r="D614" s="139" t="s">
        <v>771</v>
      </c>
      <c r="E614" s="64" t="s">
        <v>772</v>
      </c>
      <c r="F614" s="18">
        <v>2074</v>
      </c>
      <c r="G614" s="66">
        <v>0</v>
      </c>
      <c r="H614" s="18">
        <f t="shared" si="184"/>
        <v>2074</v>
      </c>
      <c r="I614" s="18">
        <f>$H$614*I602</f>
        <v>60.504706483458676</v>
      </c>
      <c r="J614" s="18">
        <f t="shared" ref="J614:K614" si="194">$H$614*J602</f>
        <v>47.178182214616612</v>
      </c>
      <c r="K614" s="18">
        <f t="shared" si="194"/>
        <v>39.207428077919175</v>
      </c>
      <c r="L614" s="18" t="s">
        <v>310</v>
      </c>
      <c r="M614" s="18" t="s">
        <v>310</v>
      </c>
      <c r="N614" s="18" t="s">
        <v>310</v>
      </c>
    </row>
    <row r="615" spans="3:14" ht="30">
      <c r="C615" s="138" t="s">
        <v>848</v>
      </c>
      <c r="D615" s="139" t="s">
        <v>848</v>
      </c>
      <c r="E615" s="64" t="s">
        <v>849</v>
      </c>
      <c r="F615" s="18">
        <v>36110</v>
      </c>
      <c r="G615" s="66">
        <v>0</v>
      </c>
      <c r="H615" s="18">
        <f t="shared" si="184"/>
        <v>36110</v>
      </c>
      <c r="I615" s="18">
        <f>$H$615*I602</f>
        <v>1053.4353669805655</v>
      </c>
      <c r="J615" s="18">
        <f t="shared" ref="J615:K615" si="195">$H$615*J602</f>
        <v>821.40991310019569</v>
      </c>
      <c r="K615" s="18">
        <f t="shared" si="195"/>
        <v>682.63270390244043</v>
      </c>
      <c r="L615" s="18" t="s">
        <v>310</v>
      </c>
      <c r="M615" s="18" t="s">
        <v>310</v>
      </c>
      <c r="N615" s="18" t="s">
        <v>310</v>
      </c>
    </row>
    <row r="616" spans="3:14" ht="45">
      <c r="C616" s="138" t="s">
        <v>850</v>
      </c>
      <c r="D616" s="139" t="s">
        <v>850</v>
      </c>
      <c r="E616" s="64" t="s">
        <v>851</v>
      </c>
      <c r="F616" s="18">
        <v>40215</v>
      </c>
      <c r="G616" s="66">
        <v>0</v>
      </c>
      <c r="H616" s="18">
        <f t="shared" si="184"/>
        <v>40215</v>
      </c>
      <c r="I616" s="18">
        <f>$H$616*I602</f>
        <v>1173.1903429278161</v>
      </c>
      <c r="J616" s="18">
        <f t="shared" ref="J616:K616" si="196">$H$616*J602</f>
        <v>914.78813778245285</v>
      </c>
      <c r="K616" s="18">
        <f t="shared" si="196"/>
        <v>760.23467702676942</v>
      </c>
      <c r="L616" s="18" t="s">
        <v>310</v>
      </c>
      <c r="M616" s="18" t="s">
        <v>310</v>
      </c>
      <c r="N616" s="18" t="s">
        <v>310</v>
      </c>
    </row>
    <row r="617" spans="3:14" ht="45">
      <c r="C617" s="138" t="s">
        <v>777</v>
      </c>
      <c r="D617" s="139" t="s">
        <v>777</v>
      </c>
      <c r="E617" s="64" t="s">
        <v>778</v>
      </c>
      <c r="F617" s="18">
        <v>4617</v>
      </c>
      <c r="G617" s="66">
        <v>0</v>
      </c>
      <c r="H617" s="18">
        <f t="shared" si="184"/>
        <v>4617</v>
      </c>
      <c r="I617" s="18">
        <f>$H$617*I602</f>
        <v>134.69152836746804</v>
      </c>
      <c r="J617" s="18">
        <f t="shared" ref="J617:K617" si="197">$H$617*J602</f>
        <v>105.02491190206601</v>
      </c>
      <c r="K617" s="18">
        <f t="shared" si="197"/>
        <v>87.280952476254981</v>
      </c>
      <c r="L617" s="18" t="s">
        <v>310</v>
      </c>
      <c r="M617" s="18" t="s">
        <v>310</v>
      </c>
      <c r="N617" s="18" t="s">
        <v>310</v>
      </c>
    </row>
    <row r="618" spans="3:14" ht="30">
      <c r="C618" s="138" t="s">
        <v>779</v>
      </c>
      <c r="D618" s="139" t="s">
        <v>779</v>
      </c>
      <c r="E618" s="64" t="s">
        <v>780</v>
      </c>
      <c r="F618" s="18">
        <v>625</v>
      </c>
      <c r="G618" s="66">
        <v>0</v>
      </c>
      <c r="H618" s="18">
        <f t="shared" si="184"/>
        <v>625</v>
      </c>
      <c r="I618" s="18">
        <f>$H$618*I602</f>
        <v>18.233096216085666</v>
      </c>
      <c r="J618" s="18">
        <f t="shared" ref="J618:K618" si="198">$H$618*J602</f>
        <v>14.217147485118314</v>
      </c>
      <c r="K618" s="18">
        <f t="shared" si="198"/>
        <v>11.815160341706598</v>
      </c>
      <c r="L618" s="18" t="s">
        <v>310</v>
      </c>
      <c r="M618" s="18" t="s">
        <v>310</v>
      </c>
      <c r="N618" s="18" t="s">
        <v>310</v>
      </c>
    </row>
    <row r="619" spans="3:14" ht="30">
      <c r="C619" s="138" t="s">
        <v>781</v>
      </c>
      <c r="D619" s="139" t="s">
        <v>781</v>
      </c>
      <c r="E619" s="64" t="s">
        <v>782</v>
      </c>
      <c r="F619" s="18">
        <v>4158</v>
      </c>
      <c r="G619" s="66">
        <v>0</v>
      </c>
      <c r="H619" s="18">
        <f t="shared" si="184"/>
        <v>4158</v>
      </c>
      <c r="I619" s="18">
        <f>$H$619*I602</f>
        <v>121.30114250637472</v>
      </c>
      <c r="J619" s="18">
        <f t="shared" ref="J619:K619" si="199">$H$619*J602</f>
        <v>94.583838788995124</v>
      </c>
      <c r="K619" s="18">
        <f t="shared" si="199"/>
        <v>78.603898721305654</v>
      </c>
      <c r="L619" s="18" t="s">
        <v>310</v>
      </c>
      <c r="M619" s="18" t="s">
        <v>310</v>
      </c>
      <c r="N619" s="18" t="s">
        <v>310</v>
      </c>
    </row>
    <row r="620" spans="3:14" ht="45">
      <c r="C620" s="138" t="s">
        <v>783</v>
      </c>
      <c r="D620" s="139" t="s">
        <v>783</v>
      </c>
      <c r="E620" s="64" t="s">
        <v>784</v>
      </c>
      <c r="F620" s="18">
        <v>16910</v>
      </c>
      <c r="G620" s="66">
        <v>0</v>
      </c>
      <c r="H620" s="18">
        <f t="shared" si="184"/>
        <v>16910</v>
      </c>
      <c r="I620" s="18">
        <f>$H$620*I602</f>
        <v>493.31465122241377</v>
      </c>
      <c r="J620" s="18">
        <f t="shared" ref="J620:K620" si="200">$H$620*J602</f>
        <v>384.65914235736113</v>
      </c>
      <c r="K620" s="18">
        <f t="shared" si="200"/>
        <v>319.67097820521371</v>
      </c>
      <c r="L620" s="18" t="s">
        <v>310</v>
      </c>
      <c r="M620" s="18" t="s">
        <v>310</v>
      </c>
      <c r="N620" s="18" t="s">
        <v>310</v>
      </c>
    </row>
    <row r="621" spans="3:14" ht="45">
      <c r="C621" s="138" t="s">
        <v>785</v>
      </c>
      <c r="D621" s="139" t="s">
        <v>785</v>
      </c>
      <c r="E621" s="64" t="s">
        <v>786</v>
      </c>
      <c r="F621" s="18">
        <v>1435</v>
      </c>
      <c r="G621" s="66">
        <v>0</v>
      </c>
      <c r="H621" s="18">
        <f t="shared" si="184"/>
        <v>1435</v>
      </c>
      <c r="I621" s="18">
        <f>$H$621*I602</f>
        <v>41.863188912132692</v>
      </c>
      <c r="J621" s="18">
        <f t="shared" ref="J621:K621" si="201">$H$621*J602</f>
        <v>32.642570625831652</v>
      </c>
      <c r="K621" s="18">
        <f t="shared" si="201"/>
        <v>27.127608144558351</v>
      </c>
      <c r="L621" s="18" t="s">
        <v>310</v>
      </c>
      <c r="M621" s="18" t="s">
        <v>310</v>
      </c>
      <c r="N621" s="18" t="s">
        <v>310</v>
      </c>
    </row>
    <row r="622" spans="3:14" ht="60">
      <c r="C622" s="138" t="s">
        <v>787</v>
      </c>
      <c r="D622" s="139" t="s">
        <v>787</v>
      </c>
      <c r="E622" s="64" t="s">
        <v>788</v>
      </c>
      <c r="F622" s="18">
        <v>8820</v>
      </c>
      <c r="G622" s="66">
        <v>0</v>
      </c>
      <c r="H622" s="18">
        <f t="shared" si="184"/>
        <v>8820</v>
      </c>
      <c r="I622" s="18">
        <f>$H$622*I602</f>
        <v>257.30545380140092</v>
      </c>
      <c r="J622" s="18">
        <f t="shared" ref="J622:K622" si="202">$H$622*J602</f>
        <v>200.63238530998964</v>
      </c>
      <c r="K622" s="18">
        <f t="shared" si="202"/>
        <v>166.73554274216352</v>
      </c>
      <c r="L622" s="18" t="s">
        <v>310</v>
      </c>
      <c r="M622" s="18" t="s">
        <v>310</v>
      </c>
      <c r="N622" s="18" t="s">
        <v>310</v>
      </c>
    </row>
    <row r="623" spans="3:14" ht="45">
      <c r="C623" s="138" t="s">
        <v>785</v>
      </c>
      <c r="D623" s="139" t="s">
        <v>785</v>
      </c>
      <c r="E623" s="64" t="s">
        <v>786</v>
      </c>
      <c r="F623" s="18">
        <v>1435</v>
      </c>
      <c r="G623" s="66">
        <v>0</v>
      </c>
      <c r="H623" s="18">
        <f t="shared" si="184"/>
        <v>1435</v>
      </c>
      <c r="I623" s="18">
        <f>$H$623*I602</f>
        <v>41.863188912132692</v>
      </c>
      <c r="J623" s="18">
        <f t="shared" ref="J623:K623" si="203">$H$623*J602</f>
        <v>32.642570625831652</v>
      </c>
      <c r="K623" s="18">
        <f t="shared" si="203"/>
        <v>27.127608144558351</v>
      </c>
      <c r="L623" s="18" t="s">
        <v>310</v>
      </c>
      <c r="M623" s="18" t="s">
        <v>310</v>
      </c>
      <c r="N623" s="18" t="s">
        <v>310</v>
      </c>
    </row>
    <row r="624" spans="3:14" ht="30">
      <c r="C624" s="138" t="s">
        <v>789</v>
      </c>
      <c r="D624" s="139" t="s">
        <v>789</v>
      </c>
      <c r="E624" s="64" t="s">
        <v>790</v>
      </c>
      <c r="F624" s="18">
        <v>173</v>
      </c>
      <c r="G624" s="66">
        <v>0</v>
      </c>
      <c r="H624" s="18">
        <f t="shared" si="184"/>
        <v>173</v>
      </c>
      <c r="I624" s="18">
        <f>$H$624*I602</f>
        <v>5.0469210326125129</v>
      </c>
      <c r="J624" s="18">
        <f t="shared" ref="J624:K624" si="204">$H$624*J602</f>
        <v>3.9353064238807494</v>
      </c>
      <c r="K624" s="18">
        <f t="shared" si="204"/>
        <v>3.2704363825843865</v>
      </c>
      <c r="L624" s="18" t="s">
        <v>310</v>
      </c>
      <c r="M624" s="18" t="s">
        <v>310</v>
      </c>
      <c r="N624" s="18" t="s">
        <v>310</v>
      </c>
    </row>
    <row r="625" spans="3:14">
      <c r="C625" s="140" t="s">
        <v>23</v>
      </c>
      <c r="D625" s="140"/>
      <c r="E625" s="140"/>
      <c r="F625" s="140"/>
      <c r="G625" s="140"/>
      <c r="H625" s="140"/>
      <c r="I625" s="140"/>
      <c r="J625" s="140"/>
      <c r="K625" s="140"/>
    </row>
    <row r="626" spans="3:14">
      <c r="C626" s="138" t="s">
        <v>310</v>
      </c>
      <c r="D626" s="139"/>
      <c r="E626" s="64" t="s">
        <v>310</v>
      </c>
      <c r="F626" s="64" t="s">
        <v>310</v>
      </c>
      <c r="G626" s="64" t="s">
        <v>310</v>
      </c>
      <c r="H626" s="64" t="s">
        <v>310</v>
      </c>
      <c r="I626" s="64" t="s">
        <v>310</v>
      </c>
      <c r="J626" s="64" t="s">
        <v>310</v>
      </c>
      <c r="K626" s="64" t="s">
        <v>310</v>
      </c>
      <c r="L626" s="64" t="s">
        <v>310</v>
      </c>
      <c r="M626" s="64" t="s">
        <v>310</v>
      </c>
      <c r="N626" s="64" t="s">
        <v>310</v>
      </c>
    </row>
    <row r="627" spans="3:14" ht="15" customHeight="1">
      <c r="C627" s="140" t="s">
        <v>22</v>
      </c>
      <c r="D627" s="140"/>
      <c r="E627" s="140"/>
      <c r="F627" s="140"/>
      <c r="G627" s="140"/>
      <c r="H627" s="140"/>
      <c r="I627" s="140"/>
      <c r="J627" s="140"/>
      <c r="K627" s="140"/>
    </row>
    <row r="628" spans="3:14" ht="15" customHeight="1">
      <c r="C628" s="138" t="s">
        <v>310</v>
      </c>
      <c r="D628" s="139"/>
      <c r="E628" s="64" t="s">
        <v>310</v>
      </c>
      <c r="F628" s="64" t="s">
        <v>310</v>
      </c>
      <c r="G628" s="64" t="s">
        <v>310</v>
      </c>
      <c r="H628" s="64" t="s">
        <v>310</v>
      </c>
      <c r="I628" s="64" t="s">
        <v>310</v>
      </c>
      <c r="J628" s="64" t="s">
        <v>310</v>
      </c>
      <c r="K628" s="64" t="s">
        <v>310</v>
      </c>
      <c r="L628" s="64" t="s">
        <v>310</v>
      </c>
      <c r="M628" s="64" t="s">
        <v>310</v>
      </c>
      <c r="N628" s="64" t="s">
        <v>310</v>
      </c>
    </row>
    <row r="629" spans="3:14" ht="15" customHeight="1">
      <c r="C629" s="140" t="s">
        <v>34</v>
      </c>
      <c r="D629" s="140"/>
      <c r="E629" s="140"/>
      <c r="F629" s="140"/>
      <c r="G629" s="140"/>
      <c r="H629" s="140"/>
      <c r="I629" s="140"/>
      <c r="J629" s="140"/>
      <c r="K629" s="137"/>
    </row>
    <row r="630" spans="3:14" ht="15" customHeight="1">
      <c r="C630" s="138" t="s">
        <v>791</v>
      </c>
      <c r="D630" s="139"/>
      <c r="E630" s="67" t="s">
        <v>791</v>
      </c>
      <c r="F630" s="18">
        <v>56</v>
      </c>
      <c r="G630" s="66">
        <v>0</v>
      </c>
      <c r="H630" s="18">
        <f t="shared" ref="H630" si="205">(F630*(100%-G630))</f>
        <v>56</v>
      </c>
      <c r="I630" s="18">
        <v>56</v>
      </c>
      <c r="J630" s="18">
        <v>56</v>
      </c>
      <c r="K630" s="18">
        <v>56</v>
      </c>
      <c r="L630" s="18" t="s">
        <v>310</v>
      </c>
      <c r="M630" s="18" t="s">
        <v>310</v>
      </c>
      <c r="N630" s="18" t="s">
        <v>310</v>
      </c>
    </row>
    <row r="631" spans="3:14" ht="15" customHeight="1">
      <c r="C631" s="138" t="s">
        <v>852</v>
      </c>
      <c r="D631" s="139" t="s">
        <v>852</v>
      </c>
      <c r="E631" s="64" t="s">
        <v>853</v>
      </c>
      <c r="F631" s="77" t="s">
        <v>854</v>
      </c>
      <c r="G631" s="66">
        <v>0</v>
      </c>
      <c r="H631" s="77" t="s">
        <v>854</v>
      </c>
      <c r="I631" s="77" t="s">
        <v>854</v>
      </c>
      <c r="J631" s="77" t="s">
        <v>854</v>
      </c>
      <c r="K631" s="77" t="s">
        <v>854</v>
      </c>
      <c r="L631" s="18" t="s">
        <v>310</v>
      </c>
      <c r="M631" s="18" t="s">
        <v>310</v>
      </c>
      <c r="N631" s="18" t="s">
        <v>310</v>
      </c>
    </row>
    <row r="632" spans="3:14" ht="15" customHeight="1">
      <c r="C632" s="138" t="s">
        <v>801</v>
      </c>
      <c r="D632" s="139" t="s">
        <v>799</v>
      </c>
      <c r="E632" s="64" t="s">
        <v>802</v>
      </c>
      <c r="F632" s="75">
        <v>0.08</v>
      </c>
      <c r="G632" s="66">
        <v>0</v>
      </c>
      <c r="H632" s="75">
        <v>0.08</v>
      </c>
      <c r="I632" s="75">
        <v>0.08</v>
      </c>
      <c r="J632" s="75">
        <v>0.08</v>
      </c>
      <c r="K632" s="75">
        <v>0.08</v>
      </c>
      <c r="L632" s="18" t="s">
        <v>310</v>
      </c>
      <c r="M632" s="18" t="s">
        <v>310</v>
      </c>
      <c r="N632" s="18" t="s">
        <v>310</v>
      </c>
    </row>
    <row r="633" spans="3:14" ht="15" customHeight="1">
      <c r="C633" s="138" t="s">
        <v>803</v>
      </c>
      <c r="D633" s="139" t="s">
        <v>799</v>
      </c>
      <c r="E633" s="64" t="s">
        <v>804</v>
      </c>
      <c r="F633" s="75">
        <v>0.08</v>
      </c>
      <c r="G633" s="66">
        <v>0</v>
      </c>
      <c r="H633" s="75">
        <v>0.08</v>
      </c>
      <c r="I633" s="75">
        <v>0.08</v>
      </c>
      <c r="J633" s="75">
        <v>0.08</v>
      </c>
      <c r="K633" s="75">
        <v>0.08</v>
      </c>
      <c r="L633" s="18" t="s">
        <v>310</v>
      </c>
      <c r="M633" s="18" t="s">
        <v>310</v>
      </c>
      <c r="N633" s="18" t="s">
        <v>310</v>
      </c>
    </row>
    <row r="634" spans="3:14">
      <c r="C634" s="3" t="s">
        <v>16</v>
      </c>
      <c r="F634" s="19"/>
      <c r="G634" s="19"/>
      <c r="H634" s="19"/>
      <c r="I634" s="19"/>
      <c r="J634" s="19"/>
      <c r="K634" s="19"/>
    </row>
    <row r="635" spans="3:14">
      <c r="C635" s="142" t="s">
        <v>29</v>
      </c>
      <c r="D635" s="143"/>
      <c r="E635" s="69" t="s">
        <v>731</v>
      </c>
      <c r="F635" s="26" t="s">
        <v>731</v>
      </c>
      <c r="G635" s="70">
        <v>0</v>
      </c>
      <c r="H635" s="26" t="s">
        <v>731</v>
      </c>
      <c r="I635" s="26" t="s">
        <v>731</v>
      </c>
      <c r="J635" s="26" t="s">
        <v>731</v>
      </c>
      <c r="K635" s="26" t="s">
        <v>731</v>
      </c>
      <c r="L635" s="18" t="s">
        <v>310</v>
      </c>
      <c r="M635" s="18" t="s">
        <v>310</v>
      </c>
      <c r="N635" s="18" t="s">
        <v>310</v>
      </c>
    </row>
    <row r="636" spans="3:14">
      <c r="C636" s="142" t="s">
        <v>732</v>
      </c>
      <c r="D636" s="143"/>
      <c r="E636" s="69" t="s">
        <v>732</v>
      </c>
      <c r="F636" s="20">
        <v>495</v>
      </c>
      <c r="G636" s="70">
        <v>0</v>
      </c>
      <c r="H636" s="18">
        <f t="shared" ref="H636" si="206">(F636*(100%-G636))</f>
        <v>495</v>
      </c>
      <c r="I636" s="20">
        <v>495</v>
      </c>
      <c r="J636" s="20">
        <v>495</v>
      </c>
      <c r="K636" s="20">
        <v>495</v>
      </c>
      <c r="L636" s="18" t="s">
        <v>310</v>
      </c>
      <c r="M636" s="18" t="s">
        <v>310</v>
      </c>
      <c r="N636" s="18" t="s">
        <v>310</v>
      </c>
    </row>
    <row r="637" spans="3:14">
      <c r="C637" s="136" t="s">
        <v>40</v>
      </c>
      <c r="D637" s="137"/>
      <c r="E637" s="71" t="s">
        <v>310</v>
      </c>
      <c r="F637" s="72" t="s">
        <v>310</v>
      </c>
      <c r="G637" s="73">
        <v>0</v>
      </c>
      <c r="H637" s="74">
        <v>0</v>
      </c>
      <c r="I637" s="72" t="s">
        <v>310</v>
      </c>
      <c r="J637" s="72" t="s">
        <v>310</v>
      </c>
      <c r="K637" s="72" t="s">
        <v>310</v>
      </c>
      <c r="L637" s="24" t="s">
        <v>310</v>
      </c>
      <c r="M637" s="24" t="s">
        <v>310</v>
      </c>
      <c r="N637" s="24" t="s">
        <v>310</v>
      </c>
    </row>
    <row r="638" spans="3:14">
      <c r="C638" s="136" t="s">
        <v>734</v>
      </c>
      <c r="D638" s="137"/>
      <c r="E638" s="71" t="s">
        <v>735</v>
      </c>
      <c r="F638" s="72">
        <v>150</v>
      </c>
      <c r="G638" s="73">
        <v>0</v>
      </c>
      <c r="H638" s="74">
        <f t="shared" ref="H638:H643" si="207">(F638*(100%-G638))</f>
        <v>150</v>
      </c>
      <c r="I638" s="72">
        <v>150</v>
      </c>
      <c r="J638" s="72">
        <v>150</v>
      </c>
      <c r="K638" s="72">
        <v>150</v>
      </c>
      <c r="L638" s="24" t="s">
        <v>310</v>
      </c>
      <c r="M638" s="24" t="s">
        <v>310</v>
      </c>
      <c r="N638" s="24" t="s">
        <v>310</v>
      </c>
    </row>
    <row r="639" spans="3:14">
      <c r="C639" s="136" t="s">
        <v>736</v>
      </c>
      <c r="D639" s="137"/>
      <c r="E639" s="71" t="s">
        <v>737</v>
      </c>
      <c r="F639" s="72">
        <v>185</v>
      </c>
      <c r="G639" s="73">
        <v>0</v>
      </c>
      <c r="H639" s="74">
        <f t="shared" si="207"/>
        <v>185</v>
      </c>
      <c r="I639" s="72">
        <v>185</v>
      </c>
      <c r="J639" s="72">
        <v>185</v>
      </c>
      <c r="K639" s="72">
        <v>185</v>
      </c>
      <c r="L639" s="24" t="s">
        <v>310</v>
      </c>
      <c r="M639" s="24" t="s">
        <v>310</v>
      </c>
      <c r="N639" s="24" t="s">
        <v>310</v>
      </c>
    </row>
    <row r="640" spans="3:14">
      <c r="C640" s="136" t="s">
        <v>738</v>
      </c>
      <c r="D640" s="137"/>
      <c r="E640" s="71" t="s">
        <v>739</v>
      </c>
      <c r="F640" s="72">
        <v>250</v>
      </c>
      <c r="G640" s="73">
        <v>0</v>
      </c>
      <c r="H640" s="74">
        <f t="shared" si="207"/>
        <v>250</v>
      </c>
      <c r="I640" s="72">
        <v>250</v>
      </c>
      <c r="J640" s="72">
        <v>250</v>
      </c>
      <c r="K640" s="72">
        <v>250</v>
      </c>
      <c r="L640" s="24" t="s">
        <v>310</v>
      </c>
      <c r="M640" s="24" t="s">
        <v>310</v>
      </c>
      <c r="N640" s="24" t="s">
        <v>310</v>
      </c>
    </row>
    <row r="641" spans="2:14">
      <c r="C641" s="136" t="s">
        <v>24</v>
      </c>
      <c r="D641" s="137"/>
      <c r="E641" s="71" t="s">
        <v>742</v>
      </c>
      <c r="F641" s="72">
        <v>175</v>
      </c>
      <c r="G641" s="73">
        <v>0</v>
      </c>
      <c r="H641" s="74">
        <f t="shared" si="207"/>
        <v>175</v>
      </c>
      <c r="I641" s="72">
        <v>175</v>
      </c>
      <c r="J641" s="72">
        <v>175</v>
      </c>
      <c r="K641" s="72">
        <v>175</v>
      </c>
      <c r="L641" s="24" t="s">
        <v>310</v>
      </c>
      <c r="M641" s="24" t="s">
        <v>310</v>
      </c>
      <c r="N641" s="24" t="s">
        <v>310</v>
      </c>
    </row>
    <row r="642" spans="2:14">
      <c r="C642" s="136" t="s">
        <v>25</v>
      </c>
      <c r="D642" s="137"/>
      <c r="E642" s="71" t="s">
        <v>88</v>
      </c>
      <c r="F642" s="72">
        <v>0</v>
      </c>
      <c r="G642" s="73">
        <v>0</v>
      </c>
      <c r="H642" s="74">
        <f t="shared" si="207"/>
        <v>0</v>
      </c>
      <c r="I642" s="72">
        <v>0</v>
      </c>
      <c r="J642" s="72">
        <v>0</v>
      </c>
      <c r="K642" s="72">
        <v>0</v>
      </c>
      <c r="L642" s="24" t="s">
        <v>310</v>
      </c>
      <c r="M642" s="24" t="s">
        <v>310</v>
      </c>
      <c r="N642" s="24" t="s">
        <v>310</v>
      </c>
    </row>
    <row r="643" spans="2:14">
      <c r="C643" s="136" t="s">
        <v>35</v>
      </c>
      <c r="D643" s="137"/>
      <c r="E643" s="71" t="s">
        <v>310</v>
      </c>
      <c r="F643" s="72">
        <v>0</v>
      </c>
      <c r="G643" s="73">
        <v>0</v>
      </c>
      <c r="H643" s="74">
        <f t="shared" si="207"/>
        <v>0</v>
      </c>
      <c r="I643" s="72">
        <v>0</v>
      </c>
      <c r="J643" s="72">
        <v>0</v>
      </c>
      <c r="K643" s="72">
        <v>0</v>
      </c>
      <c r="L643" s="24" t="s">
        <v>310</v>
      </c>
      <c r="M643" s="24" t="s">
        <v>310</v>
      </c>
      <c r="N643" s="24" t="s">
        <v>310</v>
      </c>
    </row>
    <row r="644" spans="2:14">
      <c r="C644" s="136" t="s">
        <v>33</v>
      </c>
      <c r="D644" s="137"/>
      <c r="E644" s="71" t="s">
        <v>731</v>
      </c>
      <c r="F644" s="24" t="s">
        <v>731</v>
      </c>
      <c r="G644" s="73">
        <v>0</v>
      </c>
      <c r="H644" s="24" t="s">
        <v>731</v>
      </c>
      <c r="I644" s="24" t="s">
        <v>731</v>
      </c>
      <c r="J644" s="24" t="s">
        <v>731</v>
      </c>
      <c r="K644" s="24" t="s">
        <v>731</v>
      </c>
      <c r="L644" s="24" t="s">
        <v>310</v>
      </c>
      <c r="M644" s="24" t="s">
        <v>310</v>
      </c>
      <c r="N644" s="24" t="s">
        <v>310</v>
      </c>
    </row>
    <row r="646" spans="2:14">
      <c r="C646" s="4" t="s">
        <v>2</v>
      </c>
      <c r="D646" s="5" t="s">
        <v>751</v>
      </c>
      <c r="E646" s="60"/>
    </row>
    <row r="647" spans="2:14" ht="15.75">
      <c r="C647" s="4" t="s">
        <v>5</v>
      </c>
      <c r="D647" s="16" t="s">
        <v>858</v>
      </c>
      <c r="E647" s="60"/>
    </row>
    <row r="648" spans="2:14" ht="15" customHeight="1">
      <c r="C648" s="4" t="s">
        <v>37</v>
      </c>
      <c r="D648" s="5" t="s">
        <v>834</v>
      </c>
      <c r="E648" s="60"/>
    </row>
    <row r="649" spans="2:14">
      <c r="C649" s="4" t="s">
        <v>38</v>
      </c>
      <c r="D649" s="5" t="s">
        <v>835</v>
      </c>
    </row>
    <row r="650" spans="2:14" s="10" customFormat="1">
      <c r="B650" s="9"/>
      <c r="E650" s="61"/>
      <c r="F650" s="147" t="s">
        <v>3</v>
      </c>
      <c r="G650" s="148"/>
      <c r="H650" s="149"/>
      <c r="I650" s="146" t="s">
        <v>4</v>
      </c>
      <c r="J650" s="146"/>
      <c r="K650" s="146"/>
      <c r="L650" s="146" t="s">
        <v>27</v>
      </c>
      <c r="M650" s="146"/>
      <c r="N650" s="146"/>
    </row>
    <row r="651" spans="2:14" s="10" customFormat="1">
      <c r="B651" s="9"/>
      <c r="E651" s="61"/>
      <c r="F651" s="147" t="s">
        <v>6</v>
      </c>
      <c r="G651" s="148"/>
      <c r="H651" s="149"/>
      <c r="I651" s="150" t="s">
        <v>26</v>
      </c>
      <c r="J651" s="150"/>
      <c r="K651" s="150"/>
      <c r="L651" s="150" t="s">
        <v>26</v>
      </c>
      <c r="M651" s="150"/>
      <c r="N651" s="150"/>
    </row>
    <row r="652" spans="2:14" s="13" customFormat="1">
      <c r="B652" s="11"/>
      <c r="C652" s="151" t="s">
        <v>14</v>
      </c>
      <c r="D652" s="152"/>
      <c r="E652" s="62" t="s">
        <v>17</v>
      </c>
      <c r="F652" s="28" t="s">
        <v>8</v>
      </c>
      <c r="G652" s="28" t="s">
        <v>18</v>
      </c>
      <c r="H652" s="28" t="s">
        <v>19</v>
      </c>
      <c r="I652" s="28" t="s">
        <v>9</v>
      </c>
      <c r="J652" s="28" t="s">
        <v>10</v>
      </c>
      <c r="K652" s="28" t="s">
        <v>11</v>
      </c>
      <c r="L652" s="28" t="s">
        <v>9</v>
      </c>
      <c r="M652" s="28" t="s">
        <v>10</v>
      </c>
      <c r="N652" s="28" t="s">
        <v>11</v>
      </c>
    </row>
    <row r="653" spans="2:14" s="13" customFormat="1">
      <c r="B653" s="11"/>
      <c r="C653" s="43"/>
      <c r="D653" s="44"/>
      <c r="E653" s="62"/>
      <c r="F653" s="28"/>
      <c r="G653" s="28"/>
      <c r="H653" s="28"/>
      <c r="I653" s="63">
        <v>2.9172953945737067E-2</v>
      </c>
      <c r="J653" s="63">
        <v>2.2747435976189303E-2</v>
      </c>
      <c r="K653" s="63">
        <v>1.8904256546730558E-2</v>
      </c>
      <c r="L653" s="28"/>
      <c r="M653" s="28"/>
      <c r="N653" s="28"/>
    </row>
    <row r="654" spans="2:14" ht="33" customHeight="1">
      <c r="C654" s="157" t="s">
        <v>15</v>
      </c>
      <c r="D654" s="158"/>
      <c r="E654" s="64" t="s">
        <v>859</v>
      </c>
      <c r="F654" s="18">
        <v>22217</v>
      </c>
      <c r="G654" s="65">
        <v>2.5000000000000001E-2</v>
      </c>
      <c r="H654" s="18">
        <f>(F654*(100%-G654))</f>
        <v>21661.575000000001</v>
      </c>
      <c r="I654" s="18">
        <f>$H$654*I653</f>
        <v>631.93212986712945</v>
      </c>
      <c r="J654" s="18">
        <f>$H$654*J653</f>
        <v>492.74529045592283</v>
      </c>
      <c r="K654" s="18">
        <f>$H$654*K653</f>
        <v>409.49597100624499</v>
      </c>
      <c r="L654" s="18" t="s">
        <v>310</v>
      </c>
      <c r="M654" s="18" t="s">
        <v>310</v>
      </c>
      <c r="N654" s="18" t="s">
        <v>310</v>
      </c>
    </row>
    <row r="655" spans="2:14">
      <c r="B655" s="15"/>
      <c r="C655" s="156" t="s">
        <v>20</v>
      </c>
      <c r="D655" s="156"/>
      <c r="E655" s="156"/>
      <c r="F655" s="156"/>
      <c r="G655" s="156"/>
      <c r="H655" s="156"/>
      <c r="I655" s="156"/>
      <c r="J655" s="156"/>
      <c r="K655" s="156"/>
    </row>
    <row r="656" spans="2:14" ht="30">
      <c r="C656" s="138" t="s">
        <v>837</v>
      </c>
      <c r="D656" s="139" t="s">
        <v>837</v>
      </c>
      <c r="E656" s="64" t="s">
        <v>838</v>
      </c>
      <c r="F656" s="18">
        <v>855</v>
      </c>
      <c r="G656" s="66">
        <v>0</v>
      </c>
      <c r="H656" s="18">
        <f t="shared" ref="H656:H675" si="208">(F656*(100%-G656))</f>
        <v>855</v>
      </c>
      <c r="I656" s="18">
        <f>$H$656*I653</f>
        <v>24.942875623605193</v>
      </c>
      <c r="J656" s="18">
        <f t="shared" ref="J656:K656" si="209">$H$656*J653</f>
        <v>19.449057759641853</v>
      </c>
      <c r="K656" s="18">
        <f t="shared" si="209"/>
        <v>16.163139347454628</v>
      </c>
      <c r="L656" s="18" t="s">
        <v>310</v>
      </c>
      <c r="M656" s="18" t="s">
        <v>310</v>
      </c>
      <c r="N656" s="18" t="s">
        <v>310</v>
      </c>
    </row>
    <row r="657" spans="3:14" ht="30">
      <c r="C657" s="138" t="s">
        <v>839</v>
      </c>
      <c r="D657" s="139" t="s">
        <v>839</v>
      </c>
      <c r="E657" s="64" t="s">
        <v>840</v>
      </c>
      <c r="F657" s="18">
        <v>1300</v>
      </c>
      <c r="G657" s="66">
        <v>0</v>
      </c>
      <c r="H657" s="18">
        <f t="shared" si="208"/>
        <v>1300</v>
      </c>
      <c r="I657" s="18">
        <f>$H$657*I653</f>
        <v>37.92484012945819</v>
      </c>
      <c r="J657" s="18">
        <f t="shared" ref="J657:K657" si="210">$H$657*J653</f>
        <v>29.571666769046093</v>
      </c>
      <c r="K657" s="18">
        <f t="shared" si="210"/>
        <v>24.575533510749725</v>
      </c>
      <c r="L657" s="18" t="s">
        <v>310</v>
      </c>
      <c r="M657" s="18" t="s">
        <v>310</v>
      </c>
      <c r="N657" s="18" t="s">
        <v>310</v>
      </c>
    </row>
    <row r="658" spans="3:14">
      <c r="C658" s="138" t="s">
        <v>841</v>
      </c>
      <c r="D658" s="139" t="s">
        <v>841</v>
      </c>
      <c r="E658" s="64" t="s">
        <v>842</v>
      </c>
      <c r="F658" s="18">
        <v>2493</v>
      </c>
      <c r="G658" s="66">
        <v>0</v>
      </c>
      <c r="H658" s="18">
        <f t="shared" si="208"/>
        <v>2493</v>
      </c>
      <c r="I658" s="18">
        <f>$H$658*I653</f>
        <v>72.728174186722512</v>
      </c>
      <c r="J658" s="18">
        <f t="shared" ref="J658:K658" si="211">$H$658*J653</f>
        <v>56.709357888639929</v>
      </c>
      <c r="K658" s="18">
        <f t="shared" si="211"/>
        <v>47.12831157099928</v>
      </c>
      <c r="L658" s="18" t="s">
        <v>310</v>
      </c>
      <c r="M658" s="18" t="s">
        <v>310</v>
      </c>
      <c r="N658" s="18" t="s">
        <v>310</v>
      </c>
    </row>
    <row r="659" spans="3:14" ht="30">
      <c r="C659" s="138" t="s">
        <v>843</v>
      </c>
      <c r="D659" s="139" t="s">
        <v>843</v>
      </c>
      <c r="E659" s="64" t="s">
        <v>760</v>
      </c>
      <c r="F659" s="18">
        <v>918</v>
      </c>
      <c r="G659" s="66">
        <v>0</v>
      </c>
      <c r="H659" s="18">
        <f t="shared" si="208"/>
        <v>918</v>
      </c>
      <c r="I659" s="18">
        <f>$H$659*I653</f>
        <v>26.780771722186628</v>
      </c>
      <c r="J659" s="18">
        <f t="shared" ref="J659:K659" si="212">$H$659*J653</f>
        <v>20.882146226141781</v>
      </c>
      <c r="K659" s="18">
        <f t="shared" si="212"/>
        <v>17.354107509898654</v>
      </c>
      <c r="L659" s="18" t="s">
        <v>310</v>
      </c>
      <c r="M659" s="18" t="s">
        <v>310</v>
      </c>
      <c r="N659" s="18" t="s">
        <v>310</v>
      </c>
    </row>
    <row r="660" spans="3:14" ht="30">
      <c r="C660" s="138" t="s">
        <v>761</v>
      </c>
      <c r="D660" s="139" t="s">
        <v>761</v>
      </c>
      <c r="E660" s="64" t="s">
        <v>762</v>
      </c>
      <c r="F660" s="18">
        <v>686</v>
      </c>
      <c r="G660" s="66">
        <v>0</v>
      </c>
      <c r="H660" s="18">
        <f t="shared" si="208"/>
        <v>686</v>
      </c>
      <c r="I660" s="18">
        <f>$H$660*I653</f>
        <v>20.012646406775627</v>
      </c>
      <c r="J660" s="18">
        <f t="shared" ref="J660:K660" si="213">$H$660*J653</f>
        <v>15.604741079665862</v>
      </c>
      <c r="K660" s="18">
        <f t="shared" si="213"/>
        <v>12.968319991057163</v>
      </c>
      <c r="L660" s="18" t="s">
        <v>310</v>
      </c>
      <c r="M660" s="18" t="s">
        <v>310</v>
      </c>
      <c r="N660" s="18" t="s">
        <v>310</v>
      </c>
    </row>
    <row r="661" spans="3:14" ht="30">
      <c r="C661" s="138" t="s">
        <v>844</v>
      </c>
      <c r="D661" s="139" t="s">
        <v>844</v>
      </c>
      <c r="E661" s="64" t="s">
        <v>845</v>
      </c>
      <c r="F661" s="18">
        <v>18575</v>
      </c>
      <c r="G661" s="66">
        <v>0</v>
      </c>
      <c r="H661" s="18">
        <f t="shared" si="208"/>
        <v>18575</v>
      </c>
      <c r="I661" s="18">
        <f>$H$661*I653</f>
        <v>541.88761954206598</v>
      </c>
      <c r="J661" s="18">
        <f t="shared" ref="J661:K661" si="214">$H$661*J653</f>
        <v>422.53362325771633</v>
      </c>
      <c r="K661" s="18">
        <f t="shared" si="214"/>
        <v>351.14656535552012</v>
      </c>
      <c r="L661" s="18" t="s">
        <v>310</v>
      </c>
      <c r="M661" s="18" t="s">
        <v>310</v>
      </c>
      <c r="N661" s="18" t="s">
        <v>310</v>
      </c>
    </row>
    <row r="662" spans="3:14" ht="30">
      <c r="C662" s="138" t="s">
        <v>765</v>
      </c>
      <c r="D662" s="139" t="s">
        <v>765</v>
      </c>
      <c r="E662" s="64" t="s">
        <v>766</v>
      </c>
      <c r="F662" s="18">
        <v>1037</v>
      </c>
      <c r="G662" s="66">
        <v>0</v>
      </c>
      <c r="H662" s="18">
        <f t="shared" si="208"/>
        <v>1037</v>
      </c>
      <c r="I662" s="18">
        <f>$H$662*I653</f>
        <v>30.252353241729338</v>
      </c>
      <c r="J662" s="18">
        <f t="shared" ref="J662:K662" si="215">$H$662*J653</f>
        <v>23.589091107308306</v>
      </c>
      <c r="K662" s="18">
        <f t="shared" si="215"/>
        <v>19.603714038959588</v>
      </c>
      <c r="L662" s="18" t="s">
        <v>310</v>
      </c>
      <c r="M662" s="18" t="s">
        <v>310</v>
      </c>
      <c r="N662" s="18" t="s">
        <v>310</v>
      </c>
    </row>
    <row r="663" spans="3:14" ht="45">
      <c r="C663" s="138" t="s">
        <v>767</v>
      </c>
      <c r="D663" s="139" t="s">
        <v>767</v>
      </c>
      <c r="E663" s="64" t="s">
        <v>768</v>
      </c>
      <c r="F663" s="18">
        <v>1150</v>
      </c>
      <c r="G663" s="66">
        <v>0</v>
      </c>
      <c r="H663" s="18">
        <f t="shared" si="208"/>
        <v>1150</v>
      </c>
      <c r="I663" s="18">
        <f>$H$663*I653</f>
        <v>33.548897037597627</v>
      </c>
      <c r="J663" s="18">
        <f t="shared" ref="J663:K663" si="216">$H$663*J653</f>
        <v>26.159551372617699</v>
      </c>
      <c r="K663" s="18">
        <f t="shared" si="216"/>
        <v>21.739895028740143</v>
      </c>
      <c r="L663" s="18" t="s">
        <v>310</v>
      </c>
      <c r="M663" s="18" t="s">
        <v>310</v>
      </c>
      <c r="N663" s="18" t="s">
        <v>310</v>
      </c>
    </row>
    <row r="664" spans="3:14" ht="30">
      <c r="C664" s="138" t="s">
        <v>846</v>
      </c>
      <c r="D664" s="139" t="s">
        <v>846</v>
      </c>
      <c r="E664" s="64" t="s">
        <v>847</v>
      </c>
      <c r="F664" s="18">
        <v>30055</v>
      </c>
      <c r="G664" s="66">
        <v>0</v>
      </c>
      <c r="H664" s="18">
        <f t="shared" si="208"/>
        <v>30055</v>
      </c>
      <c r="I664" s="18">
        <f>$H$664*I653</f>
        <v>876.79313083912757</v>
      </c>
      <c r="J664" s="18">
        <f t="shared" ref="J664:K664" si="217">$H$664*J653</f>
        <v>683.67418826436949</v>
      </c>
      <c r="K664" s="18">
        <f t="shared" si="217"/>
        <v>568.16743051198694</v>
      </c>
      <c r="L664" s="18" t="s">
        <v>310</v>
      </c>
      <c r="M664" s="18" t="s">
        <v>310</v>
      </c>
      <c r="N664" s="18" t="s">
        <v>310</v>
      </c>
    </row>
    <row r="665" spans="3:14" ht="30">
      <c r="C665" s="138" t="s">
        <v>771</v>
      </c>
      <c r="D665" s="139" t="s">
        <v>771</v>
      </c>
      <c r="E665" s="64" t="s">
        <v>772</v>
      </c>
      <c r="F665" s="18">
        <v>2074</v>
      </c>
      <c r="G665" s="66">
        <v>0</v>
      </c>
      <c r="H665" s="18">
        <f t="shared" si="208"/>
        <v>2074</v>
      </c>
      <c r="I665" s="18">
        <f>$H$665*I653</f>
        <v>60.504706483458676</v>
      </c>
      <c r="J665" s="18">
        <f t="shared" ref="J665:K665" si="218">$H$665*J653</f>
        <v>47.178182214616612</v>
      </c>
      <c r="K665" s="18">
        <f t="shared" si="218"/>
        <v>39.207428077919175</v>
      </c>
      <c r="L665" s="18" t="s">
        <v>310</v>
      </c>
      <c r="M665" s="18" t="s">
        <v>310</v>
      </c>
      <c r="N665" s="18" t="s">
        <v>310</v>
      </c>
    </row>
    <row r="666" spans="3:14" ht="30">
      <c r="C666" s="138" t="s">
        <v>848</v>
      </c>
      <c r="D666" s="139" t="s">
        <v>848</v>
      </c>
      <c r="E666" s="64" t="s">
        <v>849</v>
      </c>
      <c r="F666" s="18">
        <v>36110</v>
      </c>
      <c r="G666" s="66">
        <v>0</v>
      </c>
      <c r="H666" s="18">
        <f t="shared" si="208"/>
        <v>36110</v>
      </c>
      <c r="I666" s="18">
        <f>$H$666*I653</f>
        <v>1053.4353669805655</v>
      </c>
      <c r="J666" s="18">
        <f t="shared" ref="J666:K666" si="219">$H$666*J653</f>
        <v>821.40991310019569</v>
      </c>
      <c r="K666" s="18">
        <f t="shared" si="219"/>
        <v>682.63270390244043</v>
      </c>
      <c r="L666" s="18" t="s">
        <v>310</v>
      </c>
      <c r="M666" s="18" t="s">
        <v>310</v>
      </c>
      <c r="N666" s="18" t="s">
        <v>310</v>
      </c>
    </row>
    <row r="667" spans="3:14" ht="45">
      <c r="C667" s="138" t="s">
        <v>850</v>
      </c>
      <c r="D667" s="139" t="s">
        <v>850</v>
      </c>
      <c r="E667" s="64" t="s">
        <v>851</v>
      </c>
      <c r="F667" s="18">
        <v>40215</v>
      </c>
      <c r="G667" s="66">
        <v>0</v>
      </c>
      <c r="H667" s="18">
        <f t="shared" si="208"/>
        <v>40215</v>
      </c>
      <c r="I667" s="18">
        <f>$H$667*I653</f>
        <v>1173.1903429278161</v>
      </c>
      <c r="J667" s="18">
        <f t="shared" ref="J667:K667" si="220">$H$667*J653</f>
        <v>914.78813778245285</v>
      </c>
      <c r="K667" s="18">
        <f t="shared" si="220"/>
        <v>760.23467702676942</v>
      </c>
      <c r="L667" s="18" t="s">
        <v>310</v>
      </c>
      <c r="M667" s="18" t="s">
        <v>310</v>
      </c>
      <c r="N667" s="18" t="s">
        <v>310</v>
      </c>
    </row>
    <row r="668" spans="3:14" ht="45">
      <c r="C668" s="138" t="s">
        <v>777</v>
      </c>
      <c r="D668" s="139" t="s">
        <v>777</v>
      </c>
      <c r="E668" s="64" t="s">
        <v>778</v>
      </c>
      <c r="F668" s="18">
        <v>4617</v>
      </c>
      <c r="G668" s="66">
        <v>0</v>
      </c>
      <c r="H668" s="18">
        <f t="shared" si="208"/>
        <v>4617</v>
      </c>
      <c r="I668" s="18">
        <f>$H$668*I653</f>
        <v>134.69152836746804</v>
      </c>
      <c r="J668" s="18">
        <f t="shared" ref="J668:K668" si="221">$H$668*J653</f>
        <v>105.02491190206601</v>
      </c>
      <c r="K668" s="18">
        <f t="shared" si="221"/>
        <v>87.280952476254981</v>
      </c>
      <c r="L668" s="18" t="s">
        <v>310</v>
      </c>
      <c r="M668" s="18" t="s">
        <v>310</v>
      </c>
      <c r="N668" s="18" t="s">
        <v>310</v>
      </c>
    </row>
    <row r="669" spans="3:14" ht="30">
      <c r="C669" s="138" t="s">
        <v>779</v>
      </c>
      <c r="D669" s="139" t="s">
        <v>779</v>
      </c>
      <c r="E669" s="64" t="s">
        <v>780</v>
      </c>
      <c r="F669" s="18">
        <v>625</v>
      </c>
      <c r="G669" s="66">
        <v>0</v>
      </c>
      <c r="H669" s="18">
        <f t="shared" si="208"/>
        <v>625</v>
      </c>
      <c r="I669" s="18">
        <f>$H$669*I653</f>
        <v>18.233096216085666</v>
      </c>
      <c r="J669" s="18">
        <f t="shared" ref="J669:K669" si="222">$H$669*J653</f>
        <v>14.217147485118314</v>
      </c>
      <c r="K669" s="18">
        <f t="shared" si="222"/>
        <v>11.815160341706598</v>
      </c>
      <c r="L669" s="18" t="s">
        <v>310</v>
      </c>
      <c r="M669" s="18" t="s">
        <v>310</v>
      </c>
      <c r="N669" s="18" t="s">
        <v>310</v>
      </c>
    </row>
    <row r="670" spans="3:14" ht="30">
      <c r="C670" s="138" t="s">
        <v>781</v>
      </c>
      <c r="D670" s="139" t="s">
        <v>781</v>
      </c>
      <c r="E670" s="64" t="s">
        <v>782</v>
      </c>
      <c r="F670" s="18">
        <v>4158</v>
      </c>
      <c r="G670" s="66">
        <v>0</v>
      </c>
      <c r="H670" s="18">
        <f t="shared" si="208"/>
        <v>4158</v>
      </c>
      <c r="I670" s="18">
        <f>$H$670*I653</f>
        <v>121.30114250637472</v>
      </c>
      <c r="J670" s="18">
        <f t="shared" ref="J670:K670" si="223">$H$670*J653</f>
        <v>94.583838788995124</v>
      </c>
      <c r="K670" s="18">
        <f t="shared" si="223"/>
        <v>78.603898721305654</v>
      </c>
      <c r="L670" s="18" t="s">
        <v>310</v>
      </c>
      <c r="M670" s="18" t="s">
        <v>310</v>
      </c>
      <c r="N670" s="18" t="s">
        <v>310</v>
      </c>
    </row>
    <row r="671" spans="3:14" ht="45">
      <c r="C671" s="138" t="s">
        <v>783</v>
      </c>
      <c r="D671" s="139" t="s">
        <v>783</v>
      </c>
      <c r="E671" s="64" t="s">
        <v>784</v>
      </c>
      <c r="F671" s="18">
        <v>16910</v>
      </c>
      <c r="G671" s="66">
        <v>0</v>
      </c>
      <c r="H671" s="18">
        <f t="shared" si="208"/>
        <v>16910</v>
      </c>
      <c r="I671" s="18">
        <f>$H$671*I653</f>
        <v>493.31465122241377</v>
      </c>
      <c r="J671" s="18">
        <f t="shared" ref="J671:K671" si="224">$H$671*J653</f>
        <v>384.65914235736113</v>
      </c>
      <c r="K671" s="18">
        <f t="shared" si="224"/>
        <v>319.67097820521371</v>
      </c>
      <c r="L671" s="18" t="s">
        <v>310</v>
      </c>
      <c r="M671" s="18" t="s">
        <v>310</v>
      </c>
      <c r="N671" s="18" t="s">
        <v>310</v>
      </c>
    </row>
    <row r="672" spans="3:14" ht="45">
      <c r="C672" s="138" t="s">
        <v>785</v>
      </c>
      <c r="D672" s="139" t="s">
        <v>785</v>
      </c>
      <c r="E672" s="64" t="s">
        <v>786</v>
      </c>
      <c r="F672" s="18">
        <v>1435</v>
      </c>
      <c r="G672" s="66">
        <v>0</v>
      </c>
      <c r="H672" s="18">
        <f t="shared" si="208"/>
        <v>1435</v>
      </c>
      <c r="I672" s="18">
        <f>$H$672*I653</f>
        <v>41.863188912132692</v>
      </c>
      <c r="J672" s="18">
        <f t="shared" ref="J672:K672" si="225">$H$672*J653</f>
        <v>32.642570625831652</v>
      </c>
      <c r="K672" s="18">
        <f t="shared" si="225"/>
        <v>27.127608144558351</v>
      </c>
      <c r="L672" s="18" t="s">
        <v>310</v>
      </c>
      <c r="M672" s="18" t="s">
        <v>310</v>
      </c>
      <c r="N672" s="18" t="s">
        <v>310</v>
      </c>
    </row>
    <row r="673" spans="3:14" ht="60">
      <c r="C673" s="138" t="s">
        <v>787</v>
      </c>
      <c r="D673" s="139" t="s">
        <v>787</v>
      </c>
      <c r="E673" s="64" t="s">
        <v>788</v>
      </c>
      <c r="F673" s="18">
        <v>8820</v>
      </c>
      <c r="G673" s="66">
        <v>0</v>
      </c>
      <c r="H673" s="18">
        <f t="shared" si="208"/>
        <v>8820</v>
      </c>
      <c r="I673" s="18">
        <f>$H$673*I653</f>
        <v>257.30545380140092</v>
      </c>
      <c r="J673" s="18">
        <f t="shared" ref="J673:K673" si="226">$H$673*J653</f>
        <v>200.63238530998964</v>
      </c>
      <c r="K673" s="18">
        <f t="shared" si="226"/>
        <v>166.73554274216352</v>
      </c>
      <c r="L673" s="18" t="s">
        <v>310</v>
      </c>
      <c r="M673" s="18" t="s">
        <v>310</v>
      </c>
      <c r="N673" s="18" t="s">
        <v>310</v>
      </c>
    </row>
    <row r="674" spans="3:14" ht="45">
      <c r="C674" s="138" t="s">
        <v>785</v>
      </c>
      <c r="D674" s="139" t="s">
        <v>785</v>
      </c>
      <c r="E674" s="64" t="s">
        <v>786</v>
      </c>
      <c r="F674" s="18">
        <v>1435</v>
      </c>
      <c r="G674" s="66">
        <v>0</v>
      </c>
      <c r="H674" s="18">
        <f t="shared" si="208"/>
        <v>1435</v>
      </c>
      <c r="I674" s="18">
        <f>$H$674*I653</f>
        <v>41.863188912132692</v>
      </c>
      <c r="J674" s="18">
        <f t="shared" ref="J674:K674" si="227">$H$674*J653</f>
        <v>32.642570625831652</v>
      </c>
      <c r="K674" s="18">
        <f t="shared" si="227"/>
        <v>27.127608144558351</v>
      </c>
      <c r="L674" s="18" t="s">
        <v>310</v>
      </c>
      <c r="M674" s="18" t="s">
        <v>310</v>
      </c>
      <c r="N674" s="18" t="s">
        <v>310</v>
      </c>
    </row>
    <row r="675" spans="3:14" ht="30">
      <c r="C675" s="138" t="s">
        <v>789</v>
      </c>
      <c r="D675" s="139" t="s">
        <v>789</v>
      </c>
      <c r="E675" s="64" t="s">
        <v>790</v>
      </c>
      <c r="F675" s="18">
        <v>173</v>
      </c>
      <c r="G675" s="66">
        <v>0</v>
      </c>
      <c r="H675" s="18">
        <f t="shared" si="208"/>
        <v>173</v>
      </c>
      <c r="I675" s="18">
        <f>$H$675*I653</f>
        <v>5.0469210326125129</v>
      </c>
      <c r="J675" s="18">
        <f t="shared" ref="J675:K675" si="228">$H$675*J653</f>
        <v>3.9353064238807494</v>
      </c>
      <c r="K675" s="18">
        <f t="shared" si="228"/>
        <v>3.2704363825843865</v>
      </c>
      <c r="L675" s="18" t="s">
        <v>310</v>
      </c>
      <c r="M675" s="18" t="s">
        <v>310</v>
      </c>
      <c r="N675" s="18" t="s">
        <v>310</v>
      </c>
    </row>
    <row r="676" spans="3:14">
      <c r="C676" s="140" t="s">
        <v>23</v>
      </c>
      <c r="D676" s="140"/>
      <c r="E676" s="140"/>
      <c r="F676" s="140"/>
      <c r="G676" s="140"/>
      <c r="H676" s="140"/>
      <c r="I676" s="140"/>
      <c r="J676" s="140"/>
      <c r="K676" s="140"/>
    </row>
    <row r="677" spans="3:14">
      <c r="C677" s="138" t="s">
        <v>310</v>
      </c>
      <c r="D677" s="139"/>
      <c r="E677" s="64" t="s">
        <v>310</v>
      </c>
      <c r="F677" s="64" t="s">
        <v>310</v>
      </c>
      <c r="G677" s="64" t="s">
        <v>310</v>
      </c>
      <c r="H677" s="64" t="s">
        <v>310</v>
      </c>
      <c r="I677" s="64" t="s">
        <v>310</v>
      </c>
      <c r="J677" s="64" t="s">
        <v>310</v>
      </c>
      <c r="K677" s="64" t="s">
        <v>310</v>
      </c>
      <c r="L677" s="64" t="s">
        <v>310</v>
      </c>
      <c r="M677" s="64" t="s">
        <v>310</v>
      </c>
      <c r="N677" s="64" t="s">
        <v>310</v>
      </c>
    </row>
    <row r="678" spans="3:14" ht="15" customHeight="1">
      <c r="C678" s="140" t="s">
        <v>22</v>
      </c>
      <c r="D678" s="140"/>
      <c r="E678" s="140"/>
      <c r="F678" s="140"/>
      <c r="G678" s="140"/>
      <c r="H678" s="140"/>
      <c r="I678" s="140"/>
      <c r="J678" s="140"/>
      <c r="K678" s="140"/>
    </row>
    <row r="679" spans="3:14" ht="15" customHeight="1">
      <c r="C679" s="138" t="s">
        <v>310</v>
      </c>
      <c r="D679" s="139"/>
      <c r="E679" s="64" t="s">
        <v>310</v>
      </c>
      <c r="F679" s="64" t="s">
        <v>310</v>
      </c>
      <c r="G679" s="64" t="s">
        <v>310</v>
      </c>
      <c r="H679" s="64" t="s">
        <v>310</v>
      </c>
      <c r="I679" s="64" t="s">
        <v>310</v>
      </c>
      <c r="J679" s="64" t="s">
        <v>310</v>
      </c>
      <c r="K679" s="64" t="s">
        <v>310</v>
      </c>
      <c r="L679" s="64" t="s">
        <v>310</v>
      </c>
      <c r="M679" s="64" t="s">
        <v>310</v>
      </c>
      <c r="N679" s="64" t="s">
        <v>310</v>
      </c>
    </row>
    <row r="680" spans="3:14" ht="15" customHeight="1">
      <c r="C680" s="140" t="s">
        <v>34</v>
      </c>
      <c r="D680" s="140"/>
      <c r="E680" s="140"/>
      <c r="F680" s="140"/>
      <c r="G680" s="140"/>
      <c r="H680" s="140"/>
      <c r="I680" s="140"/>
      <c r="J680" s="140"/>
      <c r="K680" s="137"/>
    </row>
    <row r="681" spans="3:14" ht="15" customHeight="1">
      <c r="C681" s="138" t="s">
        <v>791</v>
      </c>
      <c r="D681" s="139"/>
      <c r="E681" s="67" t="s">
        <v>791</v>
      </c>
      <c r="F681" s="18">
        <v>56</v>
      </c>
      <c r="G681" s="66">
        <v>0</v>
      </c>
      <c r="H681" s="18">
        <f t="shared" ref="H681" si="229">(F681*(100%-G681))</f>
        <v>56</v>
      </c>
      <c r="I681" s="18">
        <v>56</v>
      </c>
      <c r="J681" s="18">
        <v>56</v>
      </c>
      <c r="K681" s="18">
        <v>56</v>
      </c>
      <c r="L681" s="18" t="s">
        <v>310</v>
      </c>
      <c r="M681" s="18" t="s">
        <v>310</v>
      </c>
      <c r="N681" s="18" t="s">
        <v>310</v>
      </c>
    </row>
    <row r="682" spans="3:14" ht="15" customHeight="1">
      <c r="C682" s="138" t="s">
        <v>852</v>
      </c>
      <c r="D682" s="139" t="s">
        <v>852</v>
      </c>
      <c r="E682" s="64" t="s">
        <v>853</v>
      </c>
      <c r="F682" s="77" t="s">
        <v>854</v>
      </c>
      <c r="G682" s="66">
        <v>0</v>
      </c>
      <c r="H682" s="77" t="s">
        <v>854</v>
      </c>
      <c r="I682" s="77" t="s">
        <v>854</v>
      </c>
      <c r="J682" s="77" t="s">
        <v>854</v>
      </c>
      <c r="K682" s="77" t="s">
        <v>854</v>
      </c>
      <c r="L682" s="18" t="s">
        <v>310</v>
      </c>
      <c r="M682" s="18" t="s">
        <v>310</v>
      </c>
      <c r="N682" s="18" t="s">
        <v>310</v>
      </c>
    </row>
    <row r="683" spans="3:14" ht="15" customHeight="1">
      <c r="C683" s="138" t="s">
        <v>801</v>
      </c>
      <c r="D683" s="139" t="s">
        <v>799</v>
      </c>
      <c r="E683" s="64" t="s">
        <v>802</v>
      </c>
      <c r="F683" s="75">
        <v>0.08</v>
      </c>
      <c r="G683" s="66">
        <v>0</v>
      </c>
      <c r="H683" s="75">
        <v>0.08</v>
      </c>
      <c r="I683" s="75">
        <v>0.08</v>
      </c>
      <c r="J683" s="75">
        <v>0.08</v>
      </c>
      <c r="K683" s="75">
        <v>0.08</v>
      </c>
      <c r="L683" s="18" t="s">
        <v>310</v>
      </c>
      <c r="M683" s="18" t="s">
        <v>310</v>
      </c>
      <c r="N683" s="18" t="s">
        <v>310</v>
      </c>
    </row>
    <row r="684" spans="3:14" ht="15" customHeight="1">
      <c r="C684" s="138" t="s">
        <v>803</v>
      </c>
      <c r="D684" s="139" t="s">
        <v>799</v>
      </c>
      <c r="E684" s="64" t="s">
        <v>804</v>
      </c>
      <c r="F684" s="75">
        <v>0.08</v>
      </c>
      <c r="G684" s="66">
        <v>0</v>
      </c>
      <c r="H684" s="75">
        <v>0.08</v>
      </c>
      <c r="I684" s="75">
        <v>0.08</v>
      </c>
      <c r="J684" s="75">
        <v>0.08</v>
      </c>
      <c r="K684" s="75">
        <v>0.08</v>
      </c>
      <c r="L684" s="18" t="s">
        <v>310</v>
      </c>
      <c r="M684" s="18" t="s">
        <v>310</v>
      </c>
      <c r="N684" s="18" t="s">
        <v>310</v>
      </c>
    </row>
    <row r="685" spans="3:14">
      <c r="C685" s="3" t="s">
        <v>16</v>
      </c>
      <c r="F685" s="19"/>
      <c r="G685" s="19"/>
      <c r="H685" s="19"/>
      <c r="I685" s="19"/>
      <c r="J685" s="19"/>
      <c r="K685" s="19"/>
    </row>
    <row r="686" spans="3:14">
      <c r="C686" s="142" t="s">
        <v>29</v>
      </c>
      <c r="D686" s="143"/>
      <c r="E686" s="69" t="s">
        <v>731</v>
      </c>
      <c r="F686" s="26" t="s">
        <v>731</v>
      </c>
      <c r="G686" s="70">
        <v>0</v>
      </c>
      <c r="H686" s="26" t="s">
        <v>731</v>
      </c>
      <c r="I686" s="26" t="s">
        <v>731</v>
      </c>
      <c r="J686" s="26" t="s">
        <v>731</v>
      </c>
      <c r="K686" s="26" t="s">
        <v>731</v>
      </c>
      <c r="L686" s="18" t="s">
        <v>310</v>
      </c>
      <c r="M686" s="18" t="s">
        <v>310</v>
      </c>
      <c r="N686" s="18" t="s">
        <v>310</v>
      </c>
    </row>
    <row r="687" spans="3:14">
      <c r="C687" s="142" t="s">
        <v>732</v>
      </c>
      <c r="D687" s="143"/>
      <c r="E687" s="69" t="s">
        <v>732</v>
      </c>
      <c r="F687" s="20">
        <v>495</v>
      </c>
      <c r="G687" s="70">
        <v>0</v>
      </c>
      <c r="H687" s="18">
        <f t="shared" ref="H687" si="230">(F687*(100%-G687))</f>
        <v>495</v>
      </c>
      <c r="I687" s="20">
        <v>495</v>
      </c>
      <c r="J687" s="20">
        <v>495</v>
      </c>
      <c r="K687" s="20">
        <v>495</v>
      </c>
      <c r="L687" s="18" t="s">
        <v>310</v>
      </c>
      <c r="M687" s="18" t="s">
        <v>310</v>
      </c>
      <c r="N687" s="18" t="s">
        <v>310</v>
      </c>
    </row>
    <row r="688" spans="3:14">
      <c r="C688" s="136" t="s">
        <v>40</v>
      </c>
      <c r="D688" s="137"/>
      <c r="E688" s="71" t="s">
        <v>310</v>
      </c>
      <c r="F688" s="72" t="s">
        <v>310</v>
      </c>
      <c r="G688" s="73">
        <v>0</v>
      </c>
      <c r="H688" s="74">
        <v>0</v>
      </c>
      <c r="I688" s="72" t="s">
        <v>310</v>
      </c>
      <c r="J688" s="72" t="s">
        <v>310</v>
      </c>
      <c r="K688" s="72" t="s">
        <v>310</v>
      </c>
      <c r="L688" s="24" t="s">
        <v>310</v>
      </c>
      <c r="M688" s="24" t="s">
        <v>310</v>
      </c>
      <c r="N688" s="24" t="s">
        <v>310</v>
      </c>
    </row>
    <row r="689" spans="2:14">
      <c r="C689" s="136" t="s">
        <v>734</v>
      </c>
      <c r="D689" s="137"/>
      <c r="E689" s="71" t="s">
        <v>735</v>
      </c>
      <c r="F689" s="72">
        <v>150</v>
      </c>
      <c r="G689" s="73">
        <v>0</v>
      </c>
      <c r="H689" s="74">
        <f t="shared" ref="H689:H694" si="231">(F689*(100%-G689))</f>
        <v>150</v>
      </c>
      <c r="I689" s="72">
        <v>150</v>
      </c>
      <c r="J689" s="72">
        <v>150</v>
      </c>
      <c r="K689" s="72">
        <v>150</v>
      </c>
      <c r="L689" s="24" t="s">
        <v>310</v>
      </c>
      <c r="M689" s="24" t="s">
        <v>310</v>
      </c>
      <c r="N689" s="24" t="s">
        <v>310</v>
      </c>
    </row>
    <row r="690" spans="2:14">
      <c r="C690" s="136" t="s">
        <v>736</v>
      </c>
      <c r="D690" s="137"/>
      <c r="E690" s="71" t="s">
        <v>737</v>
      </c>
      <c r="F690" s="72">
        <v>185</v>
      </c>
      <c r="G690" s="73">
        <v>0</v>
      </c>
      <c r="H690" s="74">
        <f t="shared" si="231"/>
        <v>185</v>
      </c>
      <c r="I690" s="72">
        <v>185</v>
      </c>
      <c r="J690" s="72">
        <v>185</v>
      </c>
      <c r="K690" s="72">
        <v>185</v>
      </c>
      <c r="L690" s="24" t="s">
        <v>310</v>
      </c>
      <c r="M690" s="24" t="s">
        <v>310</v>
      </c>
      <c r="N690" s="24" t="s">
        <v>310</v>
      </c>
    </row>
    <row r="691" spans="2:14">
      <c r="C691" s="136" t="s">
        <v>738</v>
      </c>
      <c r="D691" s="137"/>
      <c r="E691" s="71" t="s">
        <v>739</v>
      </c>
      <c r="F691" s="72">
        <v>250</v>
      </c>
      <c r="G691" s="73">
        <v>0</v>
      </c>
      <c r="H691" s="74">
        <f t="shared" si="231"/>
        <v>250</v>
      </c>
      <c r="I691" s="72">
        <v>250</v>
      </c>
      <c r="J691" s="72">
        <v>250</v>
      </c>
      <c r="K691" s="72">
        <v>250</v>
      </c>
      <c r="L691" s="24" t="s">
        <v>310</v>
      </c>
      <c r="M691" s="24" t="s">
        <v>310</v>
      </c>
      <c r="N691" s="24" t="s">
        <v>310</v>
      </c>
    </row>
    <row r="692" spans="2:14">
      <c r="C692" s="136" t="s">
        <v>24</v>
      </c>
      <c r="D692" s="137"/>
      <c r="E692" s="71" t="s">
        <v>742</v>
      </c>
      <c r="F692" s="72">
        <v>175</v>
      </c>
      <c r="G692" s="73">
        <v>0</v>
      </c>
      <c r="H692" s="74">
        <f t="shared" si="231"/>
        <v>175</v>
      </c>
      <c r="I692" s="72">
        <v>175</v>
      </c>
      <c r="J692" s="72">
        <v>175</v>
      </c>
      <c r="K692" s="72">
        <v>175</v>
      </c>
      <c r="L692" s="24" t="s">
        <v>310</v>
      </c>
      <c r="M692" s="24" t="s">
        <v>310</v>
      </c>
      <c r="N692" s="24" t="s">
        <v>310</v>
      </c>
    </row>
    <row r="693" spans="2:14">
      <c r="C693" s="136" t="s">
        <v>25</v>
      </c>
      <c r="D693" s="137"/>
      <c r="E693" s="71" t="s">
        <v>88</v>
      </c>
      <c r="F693" s="72">
        <v>0</v>
      </c>
      <c r="G693" s="73">
        <v>0</v>
      </c>
      <c r="H693" s="74">
        <f t="shared" si="231"/>
        <v>0</v>
      </c>
      <c r="I693" s="72">
        <v>0</v>
      </c>
      <c r="J693" s="72">
        <v>0</v>
      </c>
      <c r="K693" s="72">
        <v>0</v>
      </c>
      <c r="L693" s="24" t="s">
        <v>310</v>
      </c>
      <c r="M693" s="24" t="s">
        <v>310</v>
      </c>
      <c r="N693" s="24" t="s">
        <v>310</v>
      </c>
    </row>
    <row r="694" spans="2:14">
      <c r="C694" s="136" t="s">
        <v>35</v>
      </c>
      <c r="D694" s="137"/>
      <c r="E694" s="71" t="s">
        <v>310</v>
      </c>
      <c r="F694" s="72">
        <v>0</v>
      </c>
      <c r="G694" s="73">
        <v>0</v>
      </c>
      <c r="H694" s="74">
        <f t="shared" si="231"/>
        <v>0</v>
      </c>
      <c r="I694" s="72">
        <v>0</v>
      </c>
      <c r="J694" s="72">
        <v>0</v>
      </c>
      <c r="K694" s="72">
        <v>0</v>
      </c>
      <c r="L694" s="24" t="s">
        <v>310</v>
      </c>
      <c r="M694" s="24" t="s">
        <v>310</v>
      </c>
      <c r="N694" s="24" t="s">
        <v>310</v>
      </c>
    </row>
    <row r="695" spans="2:14">
      <c r="C695" s="136" t="s">
        <v>33</v>
      </c>
      <c r="D695" s="137"/>
      <c r="E695" s="71" t="s">
        <v>731</v>
      </c>
      <c r="F695" s="24" t="s">
        <v>731</v>
      </c>
      <c r="G695" s="73">
        <v>0</v>
      </c>
      <c r="H695" s="24" t="s">
        <v>731</v>
      </c>
      <c r="I695" s="24" t="s">
        <v>731</v>
      </c>
      <c r="J695" s="24" t="s">
        <v>731</v>
      </c>
      <c r="K695" s="24" t="s">
        <v>731</v>
      </c>
      <c r="L695" s="24" t="s">
        <v>310</v>
      </c>
      <c r="M695" s="24" t="s">
        <v>310</v>
      </c>
      <c r="N695" s="24" t="s">
        <v>310</v>
      </c>
    </row>
    <row r="697" spans="2:14">
      <c r="C697" s="4" t="s">
        <v>2</v>
      </c>
      <c r="D697" s="5" t="s">
        <v>751</v>
      </c>
      <c r="E697" s="60"/>
    </row>
    <row r="698" spans="2:14" ht="15.75">
      <c r="C698" s="4" t="s">
        <v>5</v>
      </c>
      <c r="D698" s="16" t="s">
        <v>860</v>
      </c>
      <c r="E698" s="60"/>
    </row>
    <row r="699" spans="2:14" ht="15" customHeight="1">
      <c r="C699" s="4" t="s">
        <v>37</v>
      </c>
      <c r="D699" s="5" t="s">
        <v>856</v>
      </c>
      <c r="E699" s="60"/>
    </row>
    <row r="700" spans="2:14">
      <c r="C700" s="4" t="s">
        <v>38</v>
      </c>
      <c r="D700" s="5" t="s">
        <v>835</v>
      </c>
    </row>
    <row r="701" spans="2:14" s="10" customFormat="1">
      <c r="B701" s="9"/>
      <c r="E701" s="61"/>
      <c r="F701" s="147" t="s">
        <v>3</v>
      </c>
      <c r="G701" s="148"/>
      <c r="H701" s="149"/>
      <c r="I701" s="146" t="s">
        <v>4</v>
      </c>
      <c r="J701" s="146"/>
      <c r="K701" s="146"/>
      <c r="L701" s="146" t="s">
        <v>27</v>
      </c>
      <c r="M701" s="146"/>
      <c r="N701" s="146"/>
    </row>
    <row r="702" spans="2:14" s="10" customFormat="1">
      <c r="B702" s="9"/>
      <c r="E702" s="61"/>
      <c r="F702" s="147" t="s">
        <v>6</v>
      </c>
      <c r="G702" s="148"/>
      <c r="H702" s="149"/>
      <c r="I702" s="150" t="s">
        <v>26</v>
      </c>
      <c r="J702" s="150"/>
      <c r="K702" s="150"/>
      <c r="L702" s="150" t="s">
        <v>26</v>
      </c>
      <c r="M702" s="150"/>
      <c r="N702" s="150"/>
    </row>
    <row r="703" spans="2:14" s="13" customFormat="1">
      <c r="B703" s="11"/>
      <c r="C703" s="151" t="s">
        <v>14</v>
      </c>
      <c r="D703" s="152"/>
      <c r="E703" s="62" t="s">
        <v>17</v>
      </c>
      <c r="F703" s="28" t="s">
        <v>8</v>
      </c>
      <c r="G703" s="28" t="s">
        <v>18</v>
      </c>
      <c r="H703" s="28" t="s">
        <v>19</v>
      </c>
      <c r="I703" s="28" t="s">
        <v>9</v>
      </c>
      <c r="J703" s="28" t="s">
        <v>10</v>
      </c>
      <c r="K703" s="28" t="s">
        <v>11</v>
      </c>
      <c r="L703" s="28" t="s">
        <v>9</v>
      </c>
      <c r="M703" s="28" t="s">
        <v>10</v>
      </c>
      <c r="N703" s="28" t="s">
        <v>11</v>
      </c>
    </row>
    <row r="704" spans="2:14" s="13" customFormat="1">
      <c r="B704" s="11"/>
      <c r="C704" s="43"/>
      <c r="D704" s="44"/>
      <c r="E704" s="62"/>
      <c r="F704" s="28"/>
      <c r="G704" s="28"/>
      <c r="H704" s="28"/>
      <c r="I704" s="63">
        <v>2.9172953945737067E-2</v>
      </c>
      <c r="J704" s="63">
        <v>2.2747435976189303E-2</v>
      </c>
      <c r="K704" s="63">
        <v>1.8904256546730558E-2</v>
      </c>
      <c r="L704" s="28"/>
      <c r="M704" s="28"/>
      <c r="N704" s="28"/>
    </row>
    <row r="705" spans="2:14" ht="33" customHeight="1">
      <c r="C705" s="157" t="s">
        <v>15</v>
      </c>
      <c r="D705" s="158"/>
      <c r="E705" s="64" t="s">
        <v>861</v>
      </c>
      <c r="F705" s="18">
        <v>24072</v>
      </c>
      <c r="G705" s="65">
        <v>2.5000000000000001E-2</v>
      </c>
      <c r="H705" s="18">
        <f>(F705*(100%-G705))</f>
        <v>23470.2</v>
      </c>
      <c r="I705" s="18">
        <f>$H$705*I704</f>
        <v>684.69506369723808</v>
      </c>
      <c r="J705" s="18">
        <f>$H$705*J704</f>
        <v>533.88687184835817</v>
      </c>
      <c r="K705" s="18">
        <f>$H$705*K704</f>
        <v>443.68668200307553</v>
      </c>
      <c r="L705" s="18" t="s">
        <v>310</v>
      </c>
      <c r="M705" s="18" t="s">
        <v>310</v>
      </c>
      <c r="N705" s="18" t="s">
        <v>310</v>
      </c>
    </row>
    <row r="706" spans="2:14">
      <c r="B706" s="15"/>
      <c r="C706" s="156" t="s">
        <v>20</v>
      </c>
      <c r="D706" s="156"/>
      <c r="E706" s="156"/>
      <c r="F706" s="156"/>
      <c r="G706" s="156"/>
      <c r="H706" s="156"/>
      <c r="I706" s="156"/>
      <c r="J706" s="156"/>
      <c r="K706" s="156"/>
    </row>
    <row r="707" spans="2:14" ht="30">
      <c r="C707" s="138" t="s">
        <v>837</v>
      </c>
      <c r="D707" s="139" t="s">
        <v>837</v>
      </c>
      <c r="E707" s="64" t="s">
        <v>838</v>
      </c>
      <c r="F707" s="18">
        <v>855</v>
      </c>
      <c r="G707" s="66">
        <v>0</v>
      </c>
      <c r="H707" s="18">
        <f t="shared" ref="H707:H726" si="232">(F707*(100%-G707))</f>
        <v>855</v>
      </c>
      <c r="I707" s="18">
        <f>$H$707*I704</f>
        <v>24.942875623605193</v>
      </c>
      <c r="J707" s="18">
        <f t="shared" ref="J707:K707" si="233">$H$707*J704</f>
        <v>19.449057759641853</v>
      </c>
      <c r="K707" s="18">
        <f t="shared" si="233"/>
        <v>16.163139347454628</v>
      </c>
      <c r="L707" s="18" t="s">
        <v>310</v>
      </c>
      <c r="M707" s="18" t="s">
        <v>310</v>
      </c>
      <c r="N707" s="18" t="s">
        <v>310</v>
      </c>
    </row>
    <row r="708" spans="2:14" ht="30">
      <c r="C708" s="138" t="s">
        <v>839</v>
      </c>
      <c r="D708" s="139" t="s">
        <v>839</v>
      </c>
      <c r="E708" s="64" t="s">
        <v>840</v>
      </c>
      <c r="F708" s="18">
        <v>1300</v>
      </c>
      <c r="G708" s="66">
        <v>0</v>
      </c>
      <c r="H708" s="18">
        <f t="shared" si="232"/>
        <v>1300</v>
      </c>
      <c r="I708" s="18">
        <f>$H$708*I704</f>
        <v>37.92484012945819</v>
      </c>
      <c r="J708" s="18">
        <f t="shared" ref="J708:K708" si="234">$H$708*J704</f>
        <v>29.571666769046093</v>
      </c>
      <c r="K708" s="18">
        <f t="shared" si="234"/>
        <v>24.575533510749725</v>
      </c>
      <c r="L708" s="18" t="s">
        <v>310</v>
      </c>
      <c r="M708" s="18" t="s">
        <v>310</v>
      </c>
      <c r="N708" s="18" t="s">
        <v>310</v>
      </c>
    </row>
    <row r="709" spans="2:14">
      <c r="C709" s="138" t="s">
        <v>841</v>
      </c>
      <c r="D709" s="139" t="s">
        <v>841</v>
      </c>
      <c r="E709" s="64" t="s">
        <v>842</v>
      </c>
      <c r="F709" s="18">
        <v>2493</v>
      </c>
      <c r="G709" s="66">
        <v>0</v>
      </c>
      <c r="H709" s="18">
        <f t="shared" si="232"/>
        <v>2493</v>
      </c>
      <c r="I709" s="18">
        <f>$H$709*I704</f>
        <v>72.728174186722512</v>
      </c>
      <c r="J709" s="18">
        <f t="shared" ref="J709:K709" si="235">$H$709*J704</f>
        <v>56.709357888639929</v>
      </c>
      <c r="K709" s="18">
        <f t="shared" si="235"/>
        <v>47.12831157099928</v>
      </c>
      <c r="L709" s="18" t="s">
        <v>310</v>
      </c>
      <c r="M709" s="18" t="s">
        <v>310</v>
      </c>
      <c r="N709" s="18" t="s">
        <v>310</v>
      </c>
    </row>
    <row r="710" spans="2:14" ht="30">
      <c r="C710" s="138" t="s">
        <v>843</v>
      </c>
      <c r="D710" s="139" t="s">
        <v>843</v>
      </c>
      <c r="E710" s="64" t="s">
        <v>760</v>
      </c>
      <c r="F710" s="18">
        <v>918</v>
      </c>
      <c r="G710" s="66">
        <v>0</v>
      </c>
      <c r="H710" s="18">
        <f t="shared" si="232"/>
        <v>918</v>
      </c>
      <c r="I710" s="18">
        <f>$H$710*I704</f>
        <v>26.780771722186628</v>
      </c>
      <c r="J710" s="18">
        <f t="shared" ref="J710:K710" si="236">$H$710*J704</f>
        <v>20.882146226141781</v>
      </c>
      <c r="K710" s="18">
        <f t="shared" si="236"/>
        <v>17.354107509898654</v>
      </c>
      <c r="L710" s="18" t="s">
        <v>310</v>
      </c>
      <c r="M710" s="18" t="s">
        <v>310</v>
      </c>
      <c r="N710" s="18" t="s">
        <v>310</v>
      </c>
    </row>
    <row r="711" spans="2:14" ht="30">
      <c r="C711" s="138" t="s">
        <v>761</v>
      </c>
      <c r="D711" s="139" t="s">
        <v>761</v>
      </c>
      <c r="E711" s="64" t="s">
        <v>762</v>
      </c>
      <c r="F711" s="18">
        <v>686</v>
      </c>
      <c r="G711" s="66">
        <v>0</v>
      </c>
      <c r="H711" s="18">
        <f t="shared" si="232"/>
        <v>686</v>
      </c>
      <c r="I711" s="18">
        <f>$H$711*I704</f>
        <v>20.012646406775627</v>
      </c>
      <c r="J711" s="18">
        <f t="shared" ref="J711:K711" si="237">$H$711*J704</f>
        <v>15.604741079665862</v>
      </c>
      <c r="K711" s="18">
        <f t="shared" si="237"/>
        <v>12.968319991057163</v>
      </c>
      <c r="L711" s="18" t="s">
        <v>310</v>
      </c>
      <c r="M711" s="18" t="s">
        <v>310</v>
      </c>
      <c r="N711" s="18" t="s">
        <v>310</v>
      </c>
    </row>
    <row r="712" spans="2:14" ht="30">
      <c r="C712" s="138" t="s">
        <v>844</v>
      </c>
      <c r="D712" s="139" t="s">
        <v>844</v>
      </c>
      <c r="E712" s="64" t="s">
        <v>845</v>
      </c>
      <c r="F712" s="18">
        <v>18575</v>
      </c>
      <c r="G712" s="66">
        <v>0</v>
      </c>
      <c r="H712" s="18">
        <f t="shared" si="232"/>
        <v>18575</v>
      </c>
      <c r="I712" s="18">
        <f>$H$712*I704</f>
        <v>541.88761954206598</v>
      </c>
      <c r="J712" s="18">
        <f t="shared" ref="J712:K712" si="238">$H$712*J704</f>
        <v>422.53362325771633</v>
      </c>
      <c r="K712" s="18">
        <f t="shared" si="238"/>
        <v>351.14656535552012</v>
      </c>
      <c r="L712" s="18" t="s">
        <v>310</v>
      </c>
      <c r="M712" s="18" t="s">
        <v>310</v>
      </c>
      <c r="N712" s="18" t="s">
        <v>310</v>
      </c>
    </row>
    <row r="713" spans="2:14" ht="30">
      <c r="C713" s="138" t="s">
        <v>765</v>
      </c>
      <c r="D713" s="139" t="s">
        <v>765</v>
      </c>
      <c r="E713" s="64" t="s">
        <v>766</v>
      </c>
      <c r="F713" s="18">
        <v>1037</v>
      </c>
      <c r="G713" s="66">
        <v>0</v>
      </c>
      <c r="H713" s="18">
        <f t="shared" si="232"/>
        <v>1037</v>
      </c>
      <c r="I713" s="18">
        <f>$H$713*I704</f>
        <v>30.252353241729338</v>
      </c>
      <c r="J713" s="18">
        <f t="shared" ref="J713:K713" si="239">$H$713*J704</f>
        <v>23.589091107308306</v>
      </c>
      <c r="K713" s="18">
        <f t="shared" si="239"/>
        <v>19.603714038959588</v>
      </c>
      <c r="L713" s="18" t="s">
        <v>310</v>
      </c>
      <c r="M713" s="18" t="s">
        <v>310</v>
      </c>
      <c r="N713" s="18" t="s">
        <v>310</v>
      </c>
    </row>
    <row r="714" spans="2:14" ht="45">
      <c r="C714" s="138" t="s">
        <v>767</v>
      </c>
      <c r="D714" s="139" t="s">
        <v>767</v>
      </c>
      <c r="E714" s="64" t="s">
        <v>768</v>
      </c>
      <c r="F714" s="18">
        <v>1150</v>
      </c>
      <c r="G714" s="66">
        <v>0</v>
      </c>
      <c r="H714" s="18">
        <f t="shared" si="232"/>
        <v>1150</v>
      </c>
      <c r="I714" s="18">
        <f>$H$714*I704</f>
        <v>33.548897037597627</v>
      </c>
      <c r="J714" s="18">
        <f t="shared" ref="J714:K714" si="240">$H$714*J704</f>
        <v>26.159551372617699</v>
      </c>
      <c r="K714" s="18">
        <f t="shared" si="240"/>
        <v>21.739895028740143</v>
      </c>
      <c r="L714" s="18" t="s">
        <v>310</v>
      </c>
      <c r="M714" s="18" t="s">
        <v>310</v>
      </c>
      <c r="N714" s="18" t="s">
        <v>310</v>
      </c>
    </row>
    <row r="715" spans="2:14" ht="30">
      <c r="C715" s="138" t="s">
        <v>846</v>
      </c>
      <c r="D715" s="139" t="s">
        <v>846</v>
      </c>
      <c r="E715" s="64" t="s">
        <v>847</v>
      </c>
      <c r="F715" s="18">
        <v>30055</v>
      </c>
      <c r="G715" s="66">
        <v>0</v>
      </c>
      <c r="H715" s="18">
        <f t="shared" si="232"/>
        <v>30055</v>
      </c>
      <c r="I715" s="18">
        <f>$H$715*I704</f>
        <v>876.79313083912757</v>
      </c>
      <c r="J715" s="18">
        <f t="shared" ref="J715:K715" si="241">$H$715*J704</f>
        <v>683.67418826436949</v>
      </c>
      <c r="K715" s="18">
        <f t="shared" si="241"/>
        <v>568.16743051198694</v>
      </c>
      <c r="L715" s="18" t="s">
        <v>310</v>
      </c>
      <c r="M715" s="18" t="s">
        <v>310</v>
      </c>
      <c r="N715" s="18" t="s">
        <v>310</v>
      </c>
    </row>
    <row r="716" spans="2:14" ht="30">
      <c r="C716" s="138" t="s">
        <v>771</v>
      </c>
      <c r="D716" s="139" t="s">
        <v>771</v>
      </c>
      <c r="E716" s="64" t="s">
        <v>772</v>
      </c>
      <c r="F716" s="18">
        <v>2074</v>
      </c>
      <c r="G716" s="66">
        <v>0</v>
      </c>
      <c r="H716" s="18">
        <f t="shared" si="232"/>
        <v>2074</v>
      </c>
      <c r="I716" s="18">
        <f>$H$716*I704</f>
        <v>60.504706483458676</v>
      </c>
      <c r="J716" s="18">
        <f t="shared" ref="J716:K716" si="242">$H$716*J704</f>
        <v>47.178182214616612</v>
      </c>
      <c r="K716" s="18">
        <f t="shared" si="242"/>
        <v>39.207428077919175</v>
      </c>
      <c r="L716" s="18" t="s">
        <v>310</v>
      </c>
      <c r="M716" s="18" t="s">
        <v>310</v>
      </c>
      <c r="N716" s="18" t="s">
        <v>310</v>
      </c>
    </row>
    <row r="717" spans="2:14" ht="30">
      <c r="C717" s="138" t="s">
        <v>848</v>
      </c>
      <c r="D717" s="139" t="s">
        <v>848</v>
      </c>
      <c r="E717" s="64" t="s">
        <v>849</v>
      </c>
      <c r="F717" s="18">
        <v>36110</v>
      </c>
      <c r="G717" s="66">
        <v>0</v>
      </c>
      <c r="H717" s="18">
        <f t="shared" si="232"/>
        <v>36110</v>
      </c>
      <c r="I717" s="18">
        <f>$H$717*I704</f>
        <v>1053.4353669805655</v>
      </c>
      <c r="J717" s="18">
        <f t="shared" ref="J717:K717" si="243">$H$717*J704</f>
        <v>821.40991310019569</v>
      </c>
      <c r="K717" s="18">
        <f t="shared" si="243"/>
        <v>682.63270390244043</v>
      </c>
      <c r="L717" s="18" t="s">
        <v>310</v>
      </c>
      <c r="M717" s="18" t="s">
        <v>310</v>
      </c>
      <c r="N717" s="18" t="s">
        <v>310</v>
      </c>
    </row>
    <row r="718" spans="2:14" ht="45">
      <c r="C718" s="138" t="s">
        <v>850</v>
      </c>
      <c r="D718" s="139" t="s">
        <v>850</v>
      </c>
      <c r="E718" s="64" t="s">
        <v>851</v>
      </c>
      <c r="F718" s="18">
        <v>40215</v>
      </c>
      <c r="G718" s="66">
        <v>0</v>
      </c>
      <c r="H718" s="18">
        <f t="shared" si="232"/>
        <v>40215</v>
      </c>
      <c r="I718" s="18">
        <f>$H$718*I704</f>
        <v>1173.1903429278161</v>
      </c>
      <c r="J718" s="18">
        <f t="shared" ref="J718:K718" si="244">$H$718*J704</f>
        <v>914.78813778245285</v>
      </c>
      <c r="K718" s="18">
        <f t="shared" si="244"/>
        <v>760.23467702676942</v>
      </c>
      <c r="L718" s="18" t="s">
        <v>310</v>
      </c>
      <c r="M718" s="18" t="s">
        <v>310</v>
      </c>
      <c r="N718" s="18" t="s">
        <v>310</v>
      </c>
    </row>
    <row r="719" spans="2:14" ht="45">
      <c r="C719" s="138" t="s">
        <v>777</v>
      </c>
      <c r="D719" s="139" t="s">
        <v>777</v>
      </c>
      <c r="E719" s="64" t="s">
        <v>778</v>
      </c>
      <c r="F719" s="18">
        <v>4617</v>
      </c>
      <c r="G719" s="66">
        <v>0</v>
      </c>
      <c r="H719" s="18">
        <f t="shared" si="232"/>
        <v>4617</v>
      </c>
      <c r="I719" s="18">
        <f>$H$719*I704</f>
        <v>134.69152836746804</v>
      </c>
      <c r="J719" s="18">
        <f t="shared" ref="J719:K719" si="245">$H$719*J704</f>
        <v>105.02491190206601</v>
      </c>
      <c r="K719" s="18">
        <f t="shared" si="245"/>
        <v>87.280952476254981</v>
      </c>
      <c r="L719" s="18" t="s">
        <v>310</v>
      </c>
      <c r="M719" s="18" t="s">
        <v>310</v>
      </c>
      <c r="N719" s="18" t="s">
        <v>310</v>
      </c>
    </row>
    <row r="720" spans="2:14" ht="30">
      <c r="C720" s="138" t="s">
        <v>779</v>
      </c>
      <c r="D720" s="139" t="s">
        <v>779</v>
      </c>
      <c r="E720" s="64" t="s">
        <v>780</v>
      </c>
      <c r="F720" s="18">
        <v>625</v>
      </c>
      <c r="G720" s="66">
        <v>0</v>
      </c>
      <c r="H720" s="18">
        <f t="shared" si="232"/>
        <v>625</v>
      </c>
      <c r="I720" s="18">
        <f>$H$720*I704</f>
        <v>18.233096216085666</v>
      </c>
      <c r="J720" s="18">
        <f t="shared" ref="J720:K720" si="246">$H$720*J704</f>
        <v>14.217147485118314</v>
      </c>
      <c r="K720" s="18">
        <f t="shared" si="246"/>
        <v>11.815160341706598</v>
      </c>
      <c r="L720" s="18" t="s">
        <v>310</v>
      </c>
      <c r="M720" s="18" t="s">
        <v>310</v>
      </c>
      <c r="N720" s="18" t="s">
        <v>310</v>
      </c>
    </row>
    <row r="721" spans="3:14" ht="30">
      <c r="C721" s="138" t="s">
        <v>781</v>
      </c>
      <c r="D721" s="139" t="s">
        <v>781</v>
      </c>
      <c r="E721" s="64" t="s">
        <v>782</v>
      </c>
      <c r="F721" s="18">
        <v>4158</v>
      </c>
      <c r="G721" s="66">
        <v>0</v>
      </c>
      <c r="H721" s="18">
        <f t="shared" si="232"/>
        <v>4158</v>
      </c>
      <c r="I721" s="18">
        <f>$H$721*I704</f>
        <v>121.30114250637472</v>
      </c>
      <c r="J721" s="18">
        <f t="shared" ref="J721:K721" si="247">$H$721*J704</f>
        <v>94.583838788995124</v>
      </c>
      <c r="K721" s="18">
        <f t="shared" si="247"/>
        <v>78.603898721305654</v>
      </c>
      <c r="L721" s="18" t="s">
        <v>310</v>
      </c>
      <c r="M721" s="18" t="s">
        <v>310</v>
      </c>
      <c r="N721" s="18" t="s">
        <v>310</v>
      </c>
    </row>
    <row r="722" spans="3:14" ht="45">
      <c r="C722" s="138" t="s">
        <v>783</v>
      </c>
      <c r="D722" s="139" t="s">
        <v>783</v>
      </c>
      <c r="E722" s="64" t="s">
        <v>784</v>
      </c>
      <c r="F722" s="18">
        <v>16910</v>
      </c>
      <c r="G722" s="66">
        <v>0</v>
      </c>
      <c r="H722" s="18">
        <f t="shared" si="232"/>
        <v>16910</v>
      </c>
      <c r="I722" s="18">
        <f>$H$722*I704</f>
        <v>493.31465122241377</v>
      </c>
      <c r="J722" s="18">
        <f t="shared" ref="J722:K722" si="248">$H$722*J704</f>
        <v>384.65914235736113</v>
      </c>
      <c r="K722" s="18">
        <f t="shared" si="248"/>
        <v>319.67097820521371</v>
      </c>
      <c r="L722" s="18" t="s">
        <v>310</v>
      </c>
      <c r="M722" s="18" t="s">
        <v>310</v>
      </c>
      <c r="N722" s="18" t="s">
        <v>310</v>
      </c>
    </row>
    <row r="723" spans="3:14" ht="45">
      <c r="C723" s="138" t="s">
        <v>785</v>
      </c>
      <c r="D723" s="139" t="s">
        <v>785</v>
      </c>
      <c r="E723" s="64" t="s">
        <v>786</v>
      </c>
      <c r="F723" s="18">
        <v>1435</v>
      </c>
      <c r="G723" s="66">
        <v>0</v>
      </c>
      <c r="H723" s="18">
        <f t="shared" si="232"/>
        <v>1435</v>
      </c>
      <c r="I723" s="18">
        <f>$H$723*I704</f>
        <v>41.863188912132692</v>
      </c>
      <c r="J723" s="18">
        <f t="shared" ref="J723:K723" si="249">$H$723*J704</f>
        <v>32.642570625831652</v>
      </c>
      <c r="K723" s="18">
        <f t="shared" si="249"/>
        <v>27.127608144558351</v>
      </c>
      <c r="L723" s="18" t="s">
        <v>310</v>
      </c>
      <c r="M723" s="18" t="s">
        <v>310</v>
      </c>
      <c r="N723" s="18" t="s">
        <v>310</v>
      </c>
    </row>
    <row r="724" spans="3:14" ht="60">
      <c r="C724" s="138" t="s">
        <v>787</v>
      </c>
      <c r="D724" s="139" t="s">
        <v>787</v>
      </c>
      <c r="E724" s="64" t="s">
        <v>788</v>
      </c>
      <c r="F724" s="18">
        <v>8820</v>
      </c>
      <c r="G724" s="66">
        <v>0</v>
      </c>
      <c r="H724" s="18">
        <f t="shared" si="232"/>
        <v>8820</v>
      </c>
      <c r="I724" s="18">
        <f>$H$724*I704</f>
        <v>257.30545380140092</v>
      </c>
      <c r="J724" s="18">
        <f t="shared" ref="J724:K724" si="250">$H$724*J704</f>
        <v>200.63238530998964</v>
      </c>
      <c r="K724" s="18">
        <f t="shared" si="250"/>
        <v>166.73554274216352</v>
      </c>
      <c r="L724" s="18" t="s">
        <v>310</v>
      </c>
      <c r="M724" s="18" t="s">
        <v>310</v>
      </c>
      <c r="N724" s="18" t="s">
        <v>310</v>
      </c>
    </row>
    <row r="725" spans="3:14" ht="45">
      <c r="C725" s="138" t="s">
        <v>785</v>
      </c>
      <c r="D725" s="139" t="s">
        <v>785</v>
      </c>
      <c r="E725" s="64" t="s">
        <v>786</v>
      </c>
      <c r="F725" s="18">
        <v>1435</v>
      </c>
      <c r="G725" s="66">
        <v>0</v>
      </c>
      <c r="H725" s="18">
        <f t="shared" si="232"/>
        <v>1435</v>
      </c>
      <c r="I725" s="18">
        <f>$H$725*I704</f>
        <v>41.863188912132692</v>
      </c>
      <c r="J725" s="18">
        <f t="shared" ref="J725:K725" si="251">$H$725*J704</f>
        <v>32.642570625831652</v>
      </c>
      <c r="K725" s="18">
        <f t="shared" si="251"/>
        <v>27.127608144558351</v>
      </c>
      <c r="L725" s="18" t="s">
        <v>310</v>
      </c>
      <c r="M725" s="18" t="s">
        <v>310</v>
      </c>
      <c r="N725" s="18" t="s">
        <v>310</v>
      </c>
    </row>
    <row r="726" spans="3:14" ht="30">
      <c r="C726" s="138" t="s">
        <v>789</v>
      </c>
      <c r="D726" s="139" t="s">
        <v>789</v>
      </c>
      <c r="E726" s="64" t="s">
        <v>790</v>
      </c>
      <c r="F726" s="18">
        <v>173</v>
      </c>
      <c r="G726" s="66">
        <v>0</v>
      </c>
      <c r="H726" s="18">
        <f t="shared" si="232"/>
        <v>173</v>
      </c>
      <c r="I726" s="18">
        <f>$H$726*I704</f>
        <v>5.0469210326125129</v>
      </c>
      <c r="J726" s="18">
        <f t="shared" ref="J726:K726" si="252">$H$726*J704</f>
        <v>3.9353064238807494</v>
      </c>
      <c r="K726" s="18">
        <f t="shared" si="252"/>
        <v>3.2704363825843865</v>
      </c>
      <c r="L726" s="18" t="s">
        <v>310</v>
      </c>
      <c r="M726" s="18" t="s">
        <v>310</v>
      </c>
      <c r="N726" s="18" t="s">
        <v>310</v>
      </c>
    </row>
    <row r="727" spans="3:14">
      <c r="C727" s="140" t="s">
        <v>23</v>
      </c>
      <c r="D727" s="140"/>
      <c r="E727" s="140"/>
      <c r="F727" s="140"/>
      <c r="G727" s="140"/>
      <c r="H727" s="140"/>
      <c r="I727" s="140"/>
      <c r="J727" s="140"/>
      <c r="K727" s="140"/>
    </row>
    <row r="728" spans="3:14">
      <c r="C728" s="138" t="s">
        <v>310</v>
      </c>
      <c r="D728" s="139"/>
      <c r="E728" s="64" t="s">
        <v>310</v>
      </c>
      <c r="F728" s="64" t="s">
        <v>310</v>
      </c>
      <c r="G728" s="64" t="s">
        <v>310</v>
      </c>
      <c r="H728" s="64" t="s">
        <v>310</v>
      </c>
      <c r="I728" s="64" t="s">
        <v>310</v>
      </c>
      <c r="J728" s="64" t="s">
        <v>310</v>
      </c>
      <c r="K728" s="64" t="s">
        <v>310</v>
      </c>
      <c r="L728" s="64" t="s">
        <v>310</v>
      </c>
      <c r="M728" s="64" t="s">
        <v>310</v>
      </c>
      <c r="N728" s="64" t="s">
        <v>310</v>
      </c>
    </row>
    <row r="729" spans="3:14" ht="15" customHeight="1">
      <c r="C729" s="140" t="s">
        <v>22</v>
      </c>
      <c r="D729" s="140"/>
      <c r="E729" s="140"/>
      <c r="F729" s="140"/>
      <c r="G729" s="140"/>
      <c r="H729" s="140"/>
      <c r="I729" s="140"/>
      <c r="J729" s="140"/>
      <c r="K729" s="140"/>
    </row>
    <row r="730" spans="3:14" ht="15" customHeight="1">
      <c r="C730" s="138" t="s">
        <v>310</v>
      </c>
      <c r="D730" s="139"/>
      <c r="E730" s="64" t="s">
        <v>310</v>
      </c>
      <c r="F730" s="64" t="s">
        <v>310</v>
      </c>
      <c r="G730" s="64" t="s">
        <v>310</v>
      </c>
      <c r="H730" s="64" t="s">
        <v>310</v>
      </c>
      <c r="I730" s="64" t="s">
        <v>310</v>
      </c>
      <c r="J730" s="64" t="s">
        <v>310</v>
      </c>
      <c r="K730" s="64" t="s">
        <v>310</v>
      </c>
      <c r="L730" s="64" t="s">
        <v>310</v>
      </c>
      <c r="M730" s="64" t="s">
        <v>310</v>
      </c>
      <c r="N730" s="64" t="s">
        <v>310</v>
      </c>
    </row>
    <row r="731" spans="3:14" ht="15" customHeight="1">
      <c r="C731" s="140" t="s">
        <v>34</v>
      </c>
      <c r="D731" s="140"/>
      <c r="E731" s="140"/>
      <c r="F731" s="140"/>
      <c r="G731" s="140"/>
      <c r="H731" s="140"/>
      <c r="I731" s="140"/>
      <c r="J731" s="140"/>
      <c r="K731" s="137"/>
    </row>
    <row r="732" spans="3:14" ht="15" customHeight="1">
      <c r="C732" s="138" t="s">
        <v>791</v>
      </c>
      <c r="D732" s="139"/>
      <c r="E732" s="67" t="s">
        <v>791</v>
      </c>
      <c r="F732" s="18">
        <v>56</v>
      </c>
      <c r="G732" s="66">
        <v>0</v>
      </c>
      <c r="H732" s="18">
        <f t="shared" ref="H732" si="253">(F732*(100%-G732))</f>
        <v>56</v>
      </c>
      <c r="I732" s="18">
        <v>56</v>
      </c>
      <c r="J732" s="18">
        <v>56</v>
      </c>
      <c r="K732" s="18">
        <v>56</v>
      </c>
      <c r="L732" s="64" t="s">
        <v>310</v>
      </c>
      <c r="M732" s="64" t="s">
        <v>310</v>
      </c>
      <c r="N732" s="64" t="s">
        <v>310</v>
      </c>
    </row>
    <row r="733" spans="3:14" ht="15" customHeight="1">
      <c r="C733" s="138" t="s">
        <v>852</v>
      </c>
      <c r="D733" s="139" t="s">
        <v>852</v>
      </c>
      <c r="E733" s="64" t="s">
        <v>853</v>
      </c>
      <c r="F733" s="77" t="s">
        <v>854</v>
      </c>
      <c r="G733" s="66">
        <v>0</v>
      </c>
      <c r="H733" s="77" t="s">
        <v>854</v>
      </c>
      <c r="I733" s="77" t="s">
        <v>854</v>
      </c>
      <c r="J733" s="77" t="s">
        <v>854</v>
      </c>
      <c r="K733" s="77" t="s">
        <v>854</v>
      </c>
      <c r="L733" s="64" t="s">
        <v>310</v>
      </c>
      <c r="M733" s="64" t="s">
        <v>310</v>
      </c>
      <c r="N733" s="64" t="s">
        <v>310</v>
      </c>
    </row>
    <row r="734" spans="3:14" ht="15" customHeight="1">
      <c r="C734" s="138" t="s">
        <v>801</v>
      </c>
      <c r="D734" s="139" t="s">
        <v>799</v>
      </c>
      <c r="E734" s="64" t="s">
        <v>802</v>
      </c>
      <c r="F734" s="75">
        <v>0.08</v>
      </c>
      <c r="G734" s="66">
        <v>0</v>
      </c>
      <c r="H734" s="75">
        <v>0.08</v>
      </c>
      <c r="I734" s="75">
        <v>0.08</v>
      </c>
      <c r="J734" s="75">
        <v>0.08</v>
      </c>
      <c r="K734" s="75">
        <v>0.08</v>
      </c>
      <c r="L734" s="64" t="s">
        <v>310</v>
      </c>
      <c r="M734" s="64" t="s">
        <v>310</v>
      </c>
      <c r="N734" s="64" t="s">
        <v>310</v>
      </c>
    </row>
    <row r="735" spans="3:14" ht="15" customHeight="1">
      <c r="C735" s="138" t="s">
        <v>803</v>
      </c>
      <c r="D735" s="139" t="s">
        <v>799</v>
      </c>
      <c r="E735" s="64" t="s">
        <v>804</v>
      </c>
      <c r="F735" s="75">
        <v>0.08</v>
      </c>
      <c r="G735" s="66">
        <v>0</v>
      </c>
      <c r="H735" s="75">
        <v>0.08</v>
      </c>
      <c r="I735" s="75">
        <v>0.08</v>
      </c>
      <c r="J735" s="75">
        <v>0.08</v>
      </c>
      <c r="K735" s="75">
        <v>0.08</v>
      </c>
      <c r="L735" s="64" t="s">
        <v>310</v>
      </c>
      <c r="M735" s="64" t="s">
        <v>310</v>
      </c>
      <c r="N735" s="64" t="s">
        <v>310</v>
      </c>
    </row>
    <row r="736" spans="3:14">
      <c r="C736" s="3" t="s">
        <v>16</v>
      </c>
      <c r="F736" s="19"/>
      <c r="G736" s="19"/>
      <c r="H736" s="19"/>
      <c r="I736" s="19"/>
      <c r="J736" s="19"/>
      <c r="K736" s="19"/>
    </row>
    <row r="737" spans="2:14">
      <c r="C737" s="142" t="s">
        <v>29</v>
      </c>
      <c r="D737" s="143"/>
      <c r="E737" s="69" t="s">
        <v>731</v>
      </c>
      <c r="F737" s="26" t="s">
        <v>731</v>
      </c>
      <c r="G737" s="70">
        <v>0</v>
      </c>
      <c r="H737" s="26" t="s">
        <v>731</v>
      </c>
      <c r="I737" s="26" t="s">
        <v>731</v>
      </c>
      <c r="J737" s="26" t="s">
        <v>731</v>
      </c>
      <c r="K737" s="26" t="s">
        <v>731</v>
      </c>
      <c r="L737" s="18" t="s">
        <v>310</v>
      </c>
      <c r="M737" s="18" t="s">
        <v>310</v>
      </c>
      <c r="N737" s="18" t="s">
        <v>310</v>
      </c>
    </row>
    <row r="738" spans="2:14">
      <c r="C738" s="142" t="s">
        <v>732</v>
      </c>
      <c r="D738" s="143"/>
      <c r="E738" s="69" t="s">
        <v>732</v>
      </c>
      <c r="F738" s="20">
        <v>495</v>
      </c>
      <c r="G738" s="70">
        <v>0</v>
      </c>
      <c r="H738" s="18">
        <f t="shared" ref="H738" si="254">(F738*(100%-G738))</f>
        <v>495</v>
      </c>
      <c r="I738" s="20">
        <v>495</v>
      </c>
      <c r="J738" s="20">
        <v>495</v>
      </c>
      <c r="K738" s="20">
        <v>495</v>
      </c>
      <c r="L738" s="18" t="s">
        <v>310</v>
      </c>
      <c r="M738" s="18" t="s">
        <v>310</v>
      </c>
      <c r="N738" s="18" t="s">
        <v>310</v>
      </c>
    </row>
    <row r="739" spans="2:14">
      <c r="C739" s="136" t="s">
        <v>40</v>
      </c>
      <c r="D739" s="137"/>
      <c r="E739" s="71" t="s">
        <v>310</v>
      </c>
      <c r="F739" s="72" t="s">
        <v>310</v>
      </c>
      <c r="G739" s="73">
        <v>0</v>
      </c>
      <c r="H739" s="74">
        <v>0</v>
      </c>
      <c r="I739" s="72" t="s">
        <v>310</v>
      </c>
      <c r="J739" s="72" t="s">
        <v>310</v>
      </c>
      <c r="K739" s="72" t="s">
        <v>310</v>
      </c>
      <c r="L739" s="24" t="s">
        <v>310</v>
      </c>
      <c r="M739" s="24" t="s">
        <v>310</v>
      </c>
      <c r="N739" s="24" t="s">
        <v>310</v>
      </c>
    </row>
    <row r="740" spans="2:14">
      <c r="C740" s="136" t="s">
        <v>734</v>
      </c>
      <c r="D740" s="137"/>
      <c r="E740" s="71" t="s">
        <v>735</v>
      </c>
      <c r="F740" s="72">
        <v>150</v>
      </c>
      <c r="G740" s="73">
        <v>0</v>
      </c>
      <c r="H740" s="74">
        <f t="shared" ref="H740:H745" si="255">(F740*(100%-G740))</f>
        <v>150</v>
      </c>
      <c r="I740" s="72">
        <v>150</v>
      </c>
      <c r="J740" s="72">
        <v>150</v>
      </c>
      <c r="K740" s="72">
        <v>150</v>
      </c>
      <c r="L740" s="24" t="s">
        <v>310</v>
      </c>
      <c r="M740" s="24" t="s">
        <v>310</v>
      </c>
      <c r="N740" s="24" t="s">
        <v>310</v>
      </c>
    </row>
    <row r="741" spans="2:14">
      <c r="C741" s="136" t="s">
        <v>736</v>
      </c>
      <c r="D741" s="137"/>
      <c r="E741" s="71" t="s">
        <v>737</v>
      </c>
      <c r="F741" s="72">
        <v>185</v>
      </c>
      <c r="G741" s="73">
        <v>0</v>
      </c>
      <c r="H741" s="74">
        <f t="shared" si="255"/>
        <v>185</v>
      </c>
      <c r="I741" s="72">
        <v>185</v>
      </c>
      <c r="J741" s="72">
        <v>185</v>
      </c>
      <c r="K741" s="72">
        <v>185</v>
      </c>
      <c r="L741" s="24" t="s">
        <v>310</v>
      </c>
      <c r="M741" s="24" t="s">
        <v>310</v>
      </c>
      <c r="N741" s="24" t="s">
        <v>310</v>
      </c>
    </row>
    <row r="742" spans="2:14">
      <c r="C742" s="136" t="s">
        <v>738</v>
      </c>
      <c r="D742" s="137"/>
      <c r="E742" s="71" t="s">
        <v>739</v>
      </c>
      <c r="F742" s="72">
        <v>250</v>
      </c>
      <c r="G742" s="73">
        <v>0</v>
      </c>
      <c r="H742" s="74">
        <f t="shared" si="255"/>
        <v>250</v>
      </c>
      <c r="I742" s="72">
        <v>250</v>
      </c>
      <c r="J742" s="72">
        <v>250</v>
      </c>
      <c r="K742" s="72">
        <v>250</v>
      </c>
      <c r="L742" s="24" t="s">
        <v>310</v>
      </c>
      <c r="M742" s="24" t="s">
        <v>310</v>
      </c>
      <c r="N742" s="24" t="s">
        <v>310</v>
      </c>
    </row>
    <row r="743" spans="2:14">
      <c r="C743" s="136" t="s">
        <v>24</v>
      </c>
      <c r="D743" s="137"/>
      <c r="E743" s="71" t="s">
        <v>742</v>
      </c>
      <c r="F743" s="72">
        <v>175</v>
      </c>
      <c r="G743" s="73">
        <v>0</v>
      </c>
      <c r="H743" s="74">
        <f t="shared" si="255"/>
        <v>175</v>
      </c>
      <c r="I743" s="72">
        <v>175</v>
      </c>
      <c r="J743" s="72">
        <v>175</v>
      </c>
      <c r="K743" s="72">
        <v>175</v>
      </c>
      <c r="L743" s="24" t="s">
        <v>310</v>
      </c>
      <c r="M743" s="24" t="s">
        <v>310</v>
      </c>
      <c r="N743" s="24" t="s">
        <v>310</v>
      </c>
    </row>
    <row r="744" spans="2:14">
      <c r="C744" s="136" t="s">
        <v>25</v>
      </c>
      <c r="D744" s="137"/>
      <c r="E744" s="71" t="s">
        <v>88</v>
      </c>
      <c r="F744" s="72">
        <v>0</v>
      </c>
      <c r="G744" s="73">
        <v>0</v>
      </c>
      <c r="H744" s="74">
        <f t="shared" si="255"/>
        <v>0</v>
      </c>
      <c r="I744" s="72">
        <v>0</v>
      </c>
      <c r="J744" s="72">
        <v>0</v>
      </c>
      <c r="K744" s="72">
        <v>0</v>
      </c>
      <c r="L744" s="24" t="s">
        <v>310</v>
      </c>
      <c r="M744" s="24" t="s">
        <v>310</v>
      </c>
      <c r="N744" s="24" t="s">
        <v>310</v>
      </c>
    </row>
    <row r="745" spans="2:14">
      <c r="C745" s="136" t="s">
        <v>35</v>
      </c>
      <c r="D745" s="137"/>
      <c r="E745" s="71" t="s">
        <v>310</v>
      </c>
      <c r="F745" s="72">
        <v>0</v>
      </c>
      <c r="G745" s="73">
        <v>0</v>
      </c>
      <c r="H745" s="74">
        <f t="shared" si="255"/>
        <v>0</v>
      </c>
      <c r="I745" s="72">
        <v>0</v>
      </c>
      <c r="J745" s="72">
        <v>0</v>
      </c>
      <c r="K745" s="72">
        <v>0</v>
      </c>
      <c r="L745" s="24" t="s">
        <v>310</v>
      </c>
      <c r="M745" s="24" t="s">
        <v>310</v>
      </c>
      <c r="N745" s="24" t="s">
        <v>310</v>
      </c>
    </row>
    <row r="746" spans="2:14">
      <c r="C746" s="136" t="s">
        <v>33</v>
      </c>
      <c r="D746" s="137"/>
      <c r="E746" s="71" t="s">
        <v>731</v>
      </c>
      <c r="F746" s="24" t="s">
        <v>731</v>
      </c>
      <c r="G746" s="73">
        <v>0</v>
      </c>
      <c r="H746" s="24" t="s">
        <v>731</v>
      </c>
      <c r="I746" s="24" t="s">
        <v>731</v>
      </c>
      <c r="J746" s="24" t="s">
        <v>731</v>
      </c>
      <c r="K746" s="24" t="s">
        <v>731</v>
      </c>
      <c r="L746" s="24" t="s">
        <v>310</v>
      </c>
      <c r="M746" s="24" t="s">
        <v>310</v>
      </c>
      <c r="N746" s="24" t="s">
        <v>310</v>
      </c>
    </row>
    <row r="748" spans="2:14">
      <c r="C748" s="4" t="s">
        <v>2</v>
      </c>
      <c r="D748" s="5" t="s">
        <v>751</v>
      </c>
      <c r="E748" s="60"/>
    </row>
    <row r="749" spans="2:14" ht="15.75">
      <c r="C749" s="4" t="s">
        <v>5</v>
      </c>
      <c r="D749" s="16" t="s">
        <v>862</v>
      </c>
      <c r="E749" s="60"/>
    </row>
    <row r="750" spans="2:14" ht="15" customHeight="1">
      <c r="C750" s="4" t="s">
        <v>37</v>
      </c>
      <c r="D750" s="5" t="s">
        <v>753</v>
      </c>
      <c r="E750" s="60"/>
    </row>
    <row r="751" spans="2:14">
      <c r="C751" s="4" t="s">
        <v>38</v>
      </c>
      <c r="D751" s="5" t="s">
        <v>835</v>
      </c>
    </row>
    <row r="752" spans="2:14" s="10" customFormat="1">
      <c r="B752" s="9"/>
      <c r="E752" s="61"/>
      <c r="F752" s="147" t="s">
        <v>3</v>
      </c>
      <c r="G752" s="148"/>
      <c r="H752" s="149"/>
      <c r="I752" s="146" t="s">
        <v>4</v>
      </c>
      <c r="J752" s="146"/>
      <c r="K752" s="146"/>
      <c r="L752" s="146" t="s">
        <v>27</v>
      </c>
      <c r="M752" s="146"/>
      <c r="N752" s="146"/>
    </row>
    <row r="753" spans="2:14" s="10" customFormat="1">
      <c r="B753" s="9"/>
      <c r="E753" s="61"/>
      <c r="F753" s="147" t="s">
        <v>6</v>
      </c>
      <c r="G753" s="148"/>
      <c r="H753" s="149"/>
      <c r="I753" s="150" t="s">
        <v>26</v>
      </c>
      <c r="J753" s="150"/>
      <c r="K753" s="150"/>
      <c r="L753" s="150" t="s">
        <v>26</v>
      </c>
      <c r="M753" s="150"/>
      <c r="N753" s="150"/>
    </row>
    <row r="754" spans="2:14" s="13" customFormat="1">
      <c r="B754" s="11"/>
      <c r="C754" s="151" t="s">
        <v>14</v>
      </c>
      <c r="D754" s="152"/>
      <c r="E754" s="62" t="s">
        <v>17</v>
      </c>
      <c r="F754" s="28" t="s">
        <v>8</v>
      </c>
      <c r="G754" s="28" t="s">
        <v>18</v>
      </c>
      <c r="H754" s="28" t="s">
        <v>19</v>
      </c>
      <c r="I754" s="28" t="s">
        <v>9</v>
      </c>
      <c r="J754" s="28" t="s">
        <v>10</v>
      </c>
      <c r="K754" s="28" t="s">
        <v>11</v>
      </c>
      <c r="L754" s="28" t="s">
        <v>9</v>
      </c>
      <c r="M754" s="28" t="s">
        <v>10</v>
      </c>
      <c r="N754" s="28" t="s">
        <v>11</v>
      </c>
    </row>
    <row r="755" spans="2:14" s="13" customFormat="1">
      <c r="B755" s="11"/>
      <c r="C755" s="43"/>
      <c r="D755" s="44"/>
      <c r="E755" s="62"/>
      <c r="F755" s="28"/>
      <c r="G755" s="28"/>
      <c r="H755" s="28"/>
      <c r="I755" s="63">
        <v>2.9172953945737067E-2</v>
      </c>
      <c r="J755" s="63">
        <v>2.2747435976189303E-2</v>
      </c>
      <c r="K755" s="63">
        <v>1.8904256546730558E-2</v>
      </c>
      <c r="L755" s="28"/>
      <c r="M755" s="28"/>
      <c r="N755" s="28"/>
    </row>
    <row r="756" spans="2:14" ht="33" customHeight="1">
      <c r="C756" s="157" t="s">
        <v>15</v>
      </c>
      <c r="D756" s="158"/>
      <c r="E756" s="64" t="s">
        <v>863</v>
      </c>
      <c r="F756" s="18">
        <v>27822</v>
      </c>
      <c r="G756" s="65">
        <v>2.5000000000000001E-2</v>
      </c>
      <c r="H756" s="18">
        <f>(F756*(100%-G756))</f>
        <v>27126.45</v>
      </c>
      <c r="I756" s="18">
        <f>$H$756*I755</f>
        <v>791.35867656133928</v>
      </c>
      <c r="J756" s="18">
        <f>$H$756*J755</f>
        <v>617.05718463630035</v>
      </c>
      <c r="K756" s="18">
        <f>$H$756*K755</f>
        <v>512.80537000205914</v>
      </c>
      <c r="L756" s="18" t="s">
        <v>310</v>
      </c>
      <c r="M756" s="18" t="s">
        <v>310</v>
      </c>
      <c r="N756" s="18" t="s">
        <v>310</v>
      </c>
    </row>
    <row r="757" spans="2:14">
      <c r="B757" s="15"/>
      <c r="C757" s="156" t="s">
        <v>20</v>
      </c>
      <c r="D757" s="156"/>
      <c r="E757" s="156"/>
      <c r="F757" s="156"/>
      <c r="G757" s="156"/>
      <c r="H757" s="156"/>
      <c r="I757" s="156"/>
      <c r="J757" s="156"/>
      <c r="K757" s="156"/>
    </row>
    <row r="758" spans="2:14">
      <c r="C758" s="138" t="s">
        <v>841</v>
      </c>
      <c r="D758" s="139" t="s">
        <v>841</v>
      </c>
      <c r="E758" s="64" t="s">
        <v>864</v>
      </c>
      <c r="F758" s="18">
        <v>2493</v>
      </c>
      <c r="G758" s="66">
        <v>0</v>
      </c>
      <c r="H758" s="18">
        <f t="shared" ref="H758:H775" si="256">(F758*(100%-G758))</f>
        <v>2493</v>
      </c>
      <c r="I758" s="18">
        <f>$H$758*I755</f>
        <v>72.728174186722512</v>
      </c>
      <c r="J758" s="18">
        <f t="shared" ref="J758:K758" si="257">$H$758*J755</f>
        <v>56.709357888639929</v>
      </c>
      <c r="K758" s="18">
        <f t="shared" si="257"/>
        <v>47.12831157099928</v>
      </c>
      <c r="L758" s="18" t="s">
        <v>310</v>
      </c>
      <c r="M758" s="18" t="s">
        <v>310</v>
      </c>
      <c r="N758" s="18" t="s">
        <v>310</v>
      </c>
    </row>
    <row r="759" spans="2:14" ht="30">
      <c r="C759" s="138" t="s">
        <v>865</v>
      </c>
      <c r="D759" s="139" t="s">
        <v>865</v>
      </c>
      <c r="E759" s="64" t="s">
        <v>760</v>
      </c>
      <c r="F759" s="18">
        <v>1183</v>
      </c>
      <c r="G759" s="66">
        <v>0</v>
      </c>
      <c r="H759" s="18">
        <f t="shared" si="256"/>
        <v>1183</v>
      </c>
      <c r="I759" s="18">
        <f>$H$759*I755</f>
        <v>34.511604517806951</v>
      </c>
      <c r="J759" s="18">
        <f t="shared" ref="J759:K759" si="258">$H$759*J755</f>
        <v>26.910216759831947</v>
      </c>
      <c r="K759" s="18">
        <f t="shared" si="258"/>
        <v>22.363735494782251</v>
      </c>
      <c r="L759" s="18" t="s">
        <v>310</v>
      </c>
      <c r="M759" s="18" t="s">
        <v>310</v>
      </c>
      <c r="N759" s="18" t="s">
        <v>310</v>
      </c>
    </row>
    <row r="760" spans="2:14" ht="30">
      <c r="C760" s="138" t="s">
        <v>761</v>
      </c>
      <c r="D760" s="139" t="s">
        <v>761</v>
      </c>
      <c r="E760" s="64" t="s">
        <v>762</v>
      </c>
      <c r="F760" s="18">
        <v>686</v>
      </c>
      <c r="G760" s="66">
        <v>0</v>
      </c>
      <c r="H760" s="18">
        <f t="shared" si="256"/>
        <v>686</v>
      </c>
      <c r="I760" s="18">
        <f>$H$760*I755</f>
        <v>20.012646406775627</v>
      </c>
      <c r="J760" s="18">
        <f t="shared" ref="J760:K760" si="259">$H$760*J755</f>
        <v>15.604741079665862</v>
      </c>
      <c r="K760" s="18">
        <f t="shared" si="259"/>
        <v>12.968319991057163</v>
      </c>
      <c r="L760" s="18" t="s">
        <v>310</v>
      </c>
      <c r="M760" s="18" t="s">
        <v>310</v>
      </c>
      <c r="N760" s="18" t="s">
        <v>310</v>
      </c>
    </row>
    <row r="761" spans="2:14" ht="30">
      <c r="C761" s="138" t="s">
        <v>866</v>
      </c>
      <c r="D761" s="139" t="s">
        <v>866</v>
      </c>
      <c r="E761" s="64" t="s">
        <v>867</v>
      </c>
      <c r="F761" s="18">
        <v>18575</v>
      </c>
      <c r="G761" s="66">
        <v>0</v>
      </c>
      <c r="H761" s="18">
        <f t="shared" si="256"/>
        <v>18575</v>
      </c>
      <c r="I761" s="18">
        <f>$H$761*I755</f>
        <v>541.88761954206598</v>
      </c>
      <c r="J761" s="18">
        <f t="shared" ref="J761:K761" si="260">$H$761*J755</f>
        <v>422.53362325771633</v>
      </c>
      <c r="K761" s="18">
        <f t="shared" si="260"/>
        <v>351.14656535552012</v>
      </c>
      <c r="L761" s="18" t="s">
        <v>310</v>
      </c>
      <c r="M761" s="18" t="s">
        <v>310</v>
      </c>
      <c r="N761" s="18" t="s">
        <v>310</v>
      </c>
    </row>
    <row r="762" spans="2:14" ht="30">
      <c r="C762" s="138" t="s">
        <v>765</v>
      </c>
      <c r="D762" s="139" t="s">
        <v>765</v>
      </c>
      <c r="E762" s="64" t="s">
        <v>766</v>
      </c>
      <c r="F762" s="18">
        <v>1037</v>
      </c>
      <c r="G762" s="66">
        <v>0</v>
      </c>
      <c r="H762" s="18">
        <f t="shared" si="256"/>
        <v>1037</v>
      </c>
      <c r="I762" s="18">
        <f>$H$762*I755</f>
        <v>30.252353241729338</v>
      </c>
      <c r="J762" s="18">
        <f t="shared" ref="J762:K762" si="261">$H$762*J755</f>
        <v>23.589091107308306</v>
      </c>
      <c r="K762" s="18">
        <f t="shared" si="261"/>
        <v>19.603714038959588</v>
      </c>
      <c r="L762" s="18" t="s">
        <v>310</v>
      </c>
      <c r="M762" s="18" t="s">
        <v>310</v>
      </c>
      <c r="N762" s="18" t="s">
        <v>310</v>
      </c>
    </row>
    <row r="763" spans="2:14" ht="45">
      <c r="C763" s="138" t="s">
        <v>767</v>
      </c>
      <c r="D763" s="139" t="s">
        <v>767</v>
      </c>
      <c r="E763" s="64" t="s">
        <v>768</v>
      </c>
      <c r="F763" s="18">
        <v>1150</v>
      </c>
      <c r="G763" s="66">
        <v>0</v>
      </c>
      <c r="H763" s="18">
        <f t="shared" si="256"/>
        <v>1150</v>
      </c>
      <c r="I763" s="18">
        <f>$H$763*I755</f>
        <v>33.548897037597627</v>
      </c>
      <c r="J763" s="18">
        <f t="shared" ref="J763:K763" si="262">$H$763*J755</f>
        <v>26.159551372617699</v>
      </c>
      <c r="K763" s="18">
        <f t="shared" si="262"/>
        <v>21.739895028740143</v>
      </c>
      <c r="L763" s="18" t="s">
        <v>310</v>
      </c>
      <c r="M763" s="18" t="s">
        <v>310</v>
      </c>
      <c r="N763" s="18" t="s">
        <v>310</v>
      </c>
    </row>
    <row r="764" spans="2:14" ht="30">
      <c r="C764" s="138" t="s">
        <v>868</v>
      </c>
      <c r="D764" s="139" t="s">
        <v>868</v>
      </c>
      <c r="E764" s="64" t="s">
        <v>869</v>
      </c>
      <c r="F764" s="18">
        <v>30055</v>
      </c>
      <c r="G764" s="66">
        <v>0</v>
      </c>
      <c r="H764" s="18">
        <f t="shared" si="256"/>
        <v>30055</v>
      </c>
      <c r="I764" s="18">
        <f>$H$764*I755</f>
        <v>876.79313083912757</v>
      </c>
      <c r="J764" s="18">
        <f t="shared" ref="J764:K764" si="263">$H$764*J755</f>
        <v>683.67418826436949</v>
      </c>
      <c r="K764" s="18">
        <f t="shared" si="263"/>
        <v>568.16743051198694</v>
      </c>
      <c r="L764" s="18" t="s">
        <v>310</v>
      </c>
      <c r="M764" s="18" t="s">
        <v>310</v>
      </c>
      <c r="N764" s="18" t="s">
        <v>310</v>
      </c>
    </row>
    <row r="765" spans="2:14" ht="30">
      <c r="C765" s="138" t="s">
        <v>771</v>
      </c>
      <c r="D765" s="139" t="s">
        <v>771</v>
      </c>
      <c r="E765" s="64" t="s">
        <v>772</v>
      </c>
      <c r="F765" s="18">
        <v>2074</v>
      </c>
      <c r="G765" s="66">
        <v>0</v>
      </c>
      <c r="H765" s="18">
        <f t="shared" si="256"/>
        <v>2074</v>
      </c>
      <c r="I765" s="18">
        <f>$H$765*I755</f>
        <v>60.504706483458676</v>
      </c>
      <c r="J765" s="18">
        <f t="shared" ref="J765:K765" si="264">$H$765*J755</f>
        <v>47.178182214616612</v>
      </c>
      <c r="K765" s="18">
        <f t="shared" si="264"/>
        <v>39.207428077919175</v>
      </c>
      <c r="L765" s="18" t="s">
        <v>310</v>
      </c>
      <c r="M765" s="18" t="s">
        <v>310</v>
      </c>
      <c r="N765" s="18" t="s">
        <v>310</v>
      </c>
    </row>
    <row r="766" spans="2:14" ht="30">
      <c r="C766" s="138" t="s">
        <v>870</v>
      </c>
      <c r="D766" s="139" t="s">
        <v>870</v>
      </c>
      <c r="E766" s="64" t="s">
        <v>871</v>
      </c>
      <c r="F766" s="18">
        <v>36110</v>
      </c>
      <c r="G766" s="66">
        <v>0</v>
      </c>
      <c r="H766" s="18">
        <f t="shared" si="256"/>
        <v>36110</v>
      </c>
      <c r="I766" s="18">
        <f>$H$766*I755</f>
        <v>1053.4353669805655</v>
      </c>
      <c r="J766" s="18">
        <f t="shared" ref="J766:K766" si="265">$H$766*J755</f>
        <v>821.40991310019569</v>
      </c>
      <c r="K766" s="18">
        <f t="shared" si="265"/>
        <v>682.63270390244043</v>
      </c>
      <c r="L766" s="18" t="s">
        <v>310</v>
      </c>
      <c r="M766" s="18" t="s">
        <v>310</v>
      </c>
      <c r="N766" s="18" t="s">
        <v>310</v>
      </c>
    </row>
    <row r="767" spans="2:14" ht="45">
      <c r="C767" s="138" t="s">
        <v>872</v>
      </c>
      <c r="D767" s="139" t="s">
        <v>872</v>
      </c>
      <c r="E767" s="64" t="s">
        <v>873</v>
      </c>
      <c r="F767" s="18">
        <v>40215</v>
      </c>
      <c r="G767" s="66">
        <v>0</v>
      </c>
      <c r="H767" s="18">
        <f t="shared" si="256"/>
        <v>40215</v>
      </c>
      <c r="I767" s="18">
        <f>$H$767*I755</f>
        <v>1173.1903429278161</v>
      </c>
      <c r="J767" s="18">
        <f t="shared" ref="J767:K767" si="266">$H$767*J755</f>
        <v>914.78813778245285</v>
      </c>
      <c r="K767" s="18">
        <f t="shared" si="266"/>
        <v>760.23467702676942</v>
      </c>
      <c r="L767" s="18" t="s">
        <v>310</v>
      </c>
      <c r="M767" s="18" t="s">
        <v>310</v>
      </c>
      <c r="N767" s="18" t="s">
        <v>310</v>
      </c>
    </row>
    <row r="768" spans="2:14" ht="45">
      <c r="C768" s="138" t="s">
        <v>777</v>
      </c>
      <c r="D768" s="139" t="s">
        <v>777</v>
      </c>
      <c r="E768" s="64" t="s">
        <v>778</v>
      </c>
      <c r="F768" s="18">
        <v>4617</v>
      </c>
      <c r="G768" s="66">
        <v>0</v>
      </c>
      <c r="H768" s="18">
        <f t="shared" si="256"/>
        <v>4617</v>
      </c>
      <c r="I768" s="18">
        <f>$H$768*I755</f>
        <v>134.69152836746804</v>
      </c>
      <c r="J768" s="18">
        <f t="shared" ref="J768:K768" si="267">$H$768*J755</f>
        <v>105.02491190206601</v>
      </c>
      <c r="K768" s="18">
        <f t="shared" si="267"/>
        <v>87.280952476254981</v>
      </c>
      <c r="L768" s="18" t="s">
        <v>310</v>
      </c>
      <c r="M768" s="18" t="s">
        <v>310</v>
      </c>
      <c r="N768" s="18" t="s">
        <v>310</v>
      </c>
    </row>
    <row r="769" spans="3:14" ht="30">
      <c r="C769" s="138" t="s">
        <v>779</v>
      </c>
      <c r="D769" s="139" t="s">
        <v>779</v>
      </c>
      <c r="E769" s="64" t="s">
        <v>780</v>
      </c>
      <c r="F769" s="18">
        <v>625</v>
      </c>
      <c r="G769" s="66">
        <v>0</v>
      </c>
      <c r="H769" s="18">
        <f t="shared" si="256"/>
        <v>625</v>
      </c>
      <c r="I769" s="18">
        <f>$H$769*I755</f>
        <v>18.233096216085666</v>
      </c>
      <c r="J769" s="18">
        <f t="shared" ref="J769:K769" si="268">$H$769*J755</f>
        <v>14.217147485118314</v>
      </c>
      <c r="K769" s="18">
        <f t="shared" si="268"/>
        <v>11.815160341706598</v>
      </c>
      <c r="L769" s="18" t="s">
        <v>310</v>
      </c>
      <c r="M769" s="18" t="s">
        <v>310</v>
      </c>
      <c r="N769" s="18" t="s">
        <v>310</v>
      </c>
    </row>
    <row r="770" spans="3:14" ht="30">
      <c r="C770" s="138" t="s">
        <v>781</v>
      </c>
      <c r="D770" s="139" t="s">
        <v>781</v>
      </c>
      <c r="E770" s="64" t="s">
        <v>782</v>
      </c>
      <c r="F770" s="18">
        <v>4158</v>
      </c>
      <c r="G770" s="66">
        <v>0</v>
      </c>
      <c r="H770" s="18">
        <f t="shared" si="256"/>
        <v>4158</v>
      </c>
      <c r="I770" s="18">
        <f>$H$770*I755</f>
        <v>121.30114250637472</v>
      </c>
      <c r="J770" s="18">
        <f t="shared" ref="J770:K770" si="269">$H$770*J755</f>
        <v>94.583838788995124</v>
      </c>
      <c r="K770" s="18">
        <f t="shared" si="269"/>
        <v>78.603898721305654</v>
      </c>
      <c r="L770" s="18" t="s">
        <v>310</v>
      </c>
      <c r="M770" s="18" t="s">
        <v>310</v>
      </c>
      <c r="N770" s="18" t="s">
        <v>310</v>
      </c>
    </row>
    <row r="771" spans="3:14" ht="45">
      <c r="C771" s="138" t="s">
        <v>783</v>
      </c>
      <c r="D771" s="139" t="s">
        <v>783</v>
      </c>
      <c r="E771" s="64" t="s">
        <v>784</v>
      </c>
      <c r="F771" s="18">
        <v>16910</v>
      </c>
      <c r="G771" s="66">
        <v>0</v>
      </c>
      <c r="H771" s="18">
        <f t="shared" si="256"/>
        <v>16910</v>
      </c>
      <c r="I771" s="18">
        <f>$H$771*I755</f>
        <v>493.31465122241377</v>
      </c>
      <c r="J771" s="18">
        <f t="shared" ref="J771:K771" si="270">$H$771*J755</f>
        <v>384.65914235736113</v>
      </c>
      <c r="K771" s="18">
        <f t="shared" si="270"/>
        <v>319.67097820521371</v>
      </c>
      <c r="L771" s="18" t="s">
        <v>310</v>
      </c>
      <c r="M771" s="18" t="s">
        <v>310</v>
      </c>
      <c r="N771" s="18" t="s">
        <v>310</v>
      </c>
    </row>
    <row r="772" spans="3:14" ht="45">
      <c r="C772" s="138" t="s">
        <v>785</v>
      </c>
      <c r="D772" s="139" t="s">
        <v>785</v>
      </c>
      <c r="E772" s="64" t="s">
        <v>786</v>
      </c>
      <c r="F772" s="18">
        <v>1435</v>
      </c>
      <c r="G772" s="66">
        <v>0</v>
      </c>
      <c r="H772" s="18">
        <f t="shared" si="256"/>
        <v>1435</v>
      </c>
      <c r="I772" s="18">
        <f>$H$772*I755</f>
        <v>41.863188912132692</v>
      </c>
      <c r="J772" s="18">
        <f t="shared" ref="J772:K772" si="271">$H$772*J755</f>
        <v>32.642570625831652</v>
      </c>
      <c r="K772" s="18">
        <f t="shared" si="271"/>
        <v>27.127608144558351</v>
      </c>
      <c r="L772" s="18" t="s">
        <v>310</v>
      </c>
      <c r="M772" s="18" t="s">
        <v>310</v>
      </c>
      <c r="N772" s="18" t="s">
        <v>310</v>
      </c>
    </row>
    <row r="773" spans="3:14" ht="60">
      <c r="C773" s="138" t="s">
        <v>787</v>
      </c>
      <c r="D773" s="139" t="s">
        <v>787</v>
      </c>
      <c r="E773" s="64" t="s">
        <v>788</v>
      </c>
      <c r="F773" s="18">
        <v>8820</v>
      </c>
      <c r="G773" s="66">
        <v>0</v>
      </c>
      <c r="H773" s="18">
        <f t="shared" si="256"/>
        <v>8820</v>
      </c>
      <c r="I773" s="18">
        <f>$H$773*I755</f>
        <v>257.30545380140092</v>
      </c>
      <c r="J773" s="18">
        <f t="shared" ref="J773:K773" si="272">$H$773*J755</f>
        <v>200.63238530998964</v>
      </c>
      <c r="K773" s="18">
        <f t="shared" si="272"/>
        <v>166.73554274216352</v>
      </c>
      <c r="L773" s="18" t="s">
        <v>310</v>
      </c>
      <c r="M773" s="18" t="s">
        <v>310</v>
      </c>
      <c r="N773" s="18" t="s">
        <v>310</v>
      </c>
    </row>
    <row r="774" spans="3:14" ht="45">
      <c r="C774" s="138" t="s">
        <v>785</v>
      </c>
      <c r="D774" s="139" t="s">
        <v>785</v>
      </c>
      <c r="E774" s="64" t="s">
        <v>786</v>
      </c>
      <c r="F774" s="18">
        <v>1435</v>
      </c>
      <c r="G774" s="66">
        <v>0</v>
      </c>
      <c r="H774" s="18">
        <f t="shared" si="256"/>
        <v>1435</v>
      </c>
      <c r="I774" s="18">
        <f>$H$774*I755</f>
        <v>41.863188912132692</v>
      </c>
      <c r="J774" s="18">
        <f t="shared" ref="J774:K774" si="273">$H$774*J755</f>
        <v>32.642570625831652</v>
      </c>
      <c r="K774" s="18">
        <f t="shared" si="273"/>
        <v>27.127608144558351</v>
      </c>
      <c r="L774" s="18" t="s">
        <v>310</v>
      </c>
      <c r="M774" s="18" t="s">
        <v>310</v>
      </c>
      <c r="N774" s="18" t="s">
        <v>310</v>
      </c>
    </row>
    <row r="775" spans="3:14" ht="30">
      <c r="C775" s="138" t="s">
        <v>789</v>
      </c>
      <c r="D775" s="139" t="s">
        <v>789</v>
      </c>
      <c r="E775" s="64" t="s">
        <v>790</v>
      </c>
      <c r="F775" s="18">
        <v>173</v>
      </c>
      <c r="G775" s="66">
        <v>0</v>
      </c>
      <c r="H775" s="18">
        <f t="shared" si="256"/>
        <v>173</v>
      </c>
      <c r="I775" s="18">
        <f>$H$775*I755</f>
        <v>5.0469210326125129</v>
      </c>
      <c r="J775" s="18">
        <f t="shared" ref="J775:K775" si="274">$H$775*J755</f>
        <v>3.9353064238807494</v>
      </c>
      <c r="K775" s="18">
        <f t="shared" si="274"/>
        <v>3.2704363825843865</v>
      </c>
      <c r="L775" s="18" t="s">
        <v>310</v>
      </c>
      <c r="M775" s="18" t="s">
        <v>310</v>
      </c>
      <c r="N775" s="18" t="s">
        <v>310</v>
      </c>
    </row>
    <row r="776" spans="3:14">
      <c r="C776" s="140" t="s">
        <v>23</v>
      </c>
      <c r="D776" s="140"/>
      <c r="E776" s="140"/>
      <c r="F776" s="140"/>
      <c r="G776" s="140"/>
      <c r="H776" s="140"/>
      <c r="I776" s="140"/>
      <c r="J776" s="140"/>
      <c r="K776" s="140"/>
    </row>
    <row r="777" spans="3:14">
      <c r="C777" s="138" t="s">
        <v>310</v>
      </c>
      <c r="D777" s="139"/>
      <c r="E777" s="64" t="s">
        <v>310</v>
      </c>
      <c r="F777" s="64" t="s">
        <v>310</v>
      </c>
      <c r="G777" s="64" t="s">
        <v>310</v>
      </c>
      <c r="H777" s="64" t="s">
        <v>310</v>
      </c>
      <c r="I777" s="64" t="s">
        <v>310</v>
      </c>
      <c r="J777" s="64" t="s">
        <v>310</v>
      </c>
      <c r="K777" s="64" t="s">
        <v>310</v>
      </c>
      <c r="L777" s="64" t="s">
        <v>310</v>
      </c>
      <c r="M777" s="64" t="s">
        <v>310</v>
      </c>
      <c r="N777" s="64" t="s">
        <v>310</v>
      </c>
    </row>
    <row r="778" spans="3:14" ht="15" customHeight="1">
      <c r="C778" s="140" t="s">
        <v>22</v>
      </c>
      <c r="D778" s="140"/>
      <c r="E778" s="140"/>
      <c r="F778" s="140"/>
      <c r="G778" s="140"/>
      <c r="H778" s="140"/>
      <c r="I778" s="140"/>
      <c r="J778" s="140"/>
      <c r="K778" s="140"/>
    </row>
    <row r="779" spans="3:14" ht="15" customHeight="1">
      <c r="C779" s="138" t="s">
        <v>310</v>
      </c>
      <c r="D779" s="139"/>
      <c r="E779" s="64" t="s">
        <v>310</v>
      </c>
      <c r="F779" s="64" t="s">
        <v>310</v>
      </c>
      <c r="G779" s="64" t="s">
        <v>310</v>
      </c>
      <c r="H779" s="64" t="s">
        <v>310</v>
      </c>
      <c r="I779" s="64" t="s">
        <v>310</v>
      </c>
      <c r="J779" s="64" t="s">
        <v>310</v>
      </c>
      <c r="K779" s="64" t="s">
        <v>310</v>
      </c>
      <c r="L779" s="64" t="s">
        <v>310</v>
      </c>
      <c r="M779" s="64" t="s">
        <v>310</v>
      </c>
      <c r="N779" s="64" t="s">
        <v>310</v>
      </c>
    </row>
    <row r="780" spans="3:14" ht="15" customHeight="1">
      <c r="C780" s="140" t="s">
        <v>34</v>
      </c>
      <c r="D780" s="140"/>
      <c r="E780" s="140"/>
      <c r="F780" s="140"/>
      <c r="G780" s="140"/>
      <c r="H780" s="140"/>
      <c r="I780" s="140"/>
      <c r="J780" s="140"/>
      <c r="K780" s="137"/>
    </row>
    <row r="781" spans="3:14" ht="15" customHeight="1">
      <c r="C781" s="138" t="s">
        <v>791</v>
      </c>
      <c r="D781" s="139"/>
      <c r="E781" s="67" t="s">
        <v>791</v>
      </c>
      <c r="F781" s="18">
        <v>105</v>
      </c>
      <c r="G781" s="66">
        <v>0</v>
      </c>
      <c r="H781" s="18">
        <f t="shared" ref="H781" si="275">(F781*(100%-G781))</f>
        <v>105</v>
      </c>
      <c r="I781" s="18">
        <v>105</v>
      </c>
      <c r="J781" s="18">
        <v>105</v>
      </c>
      <c r="K781" s="18">
        <v>105</v>
      </c>
      <c r="L781" s="64" t="s">
        <v>310</v>
      </c>
      <c r="M781" s="64" t="s">
        <v>310</v>
      </c>
      <c r="N781" s="64" t="s">
        <v>310</v>
      </c>
    </row>
    <row r="782" spans="3:14" ht="15" customHeight="1">
      <c r="C782" s="138" t="s">
        <v>874</v>
      </c>
      <c r="D782" s="139" t="s">
        <v>874</v>
      </c>
      <c r="E782" s="64" t="s">
        <v>875</v>
      </c>
      <c r="F782" s="77" t="s">
        <v>876</v>
      </c>
      <c r="G782" s="66">
        <v>0</v>
      </c>
      <c r="H782" s="77" t="s">
        <v>876</v>
      </c>
      <c r="I782" s="77" t="s">
        <v>876</v>
      </c>
      <c r="J782" s="77" t="s">
        <v>876</v>
      </c>
      <c r="K782" s="77" t="s">
        <v>876</v>
      </c>
      <c r="L782" s="64" t="s">
        <v>310</v>
      </c>
      <c r="M782" s="64" t="s">
        <v>310</v>
      </c>
      <c r="N782" s="64" t="s">
        <v>310</v>
      </c>
    </row>
    <row r="783" spans="3:14" ht="15" customHeight="1">
      <c r="C783" s="138" t="s">
        <v>801</v>
      </c>
      <c r="D783" s="139" t="s">
        <v>799</v>
      </c>
      <c r="E783" s="64" t="s">
        <v>802</v>
      </c>
      <c r="F783" s="75">
        <v>0.08</v>
      </c>
      <c r="G783" s="66">
        <v>0</v>
      </c>
      <c r="H783" s="75">
        <v>0.08</v>
      </c>
      <c r="I783" s="75">
        <v>0.08</v>
      </c>
      <c r="J783" s="75">
        <v>0.08</v>
      </c>
      <c r="K783" s="75">
        <v>0.08</v>
      </c>
      <c r="L783" s="64" t="s">
        <v>310</v>
      </c>
      <c r="M783" s="64" t="s">
        <v>310</v>
      </c>
      <c r="N783" s="64" t="s">
        <v>310</v>
      </c>
    </row>
    <row r="784" spans="3:14" ht="15" customHeight="1">
      <c r="C784" s="138" t="s">
        <v>803</v>
      </c>
      <c r="D784" s="139" t="s">
        <v>799</v>
      </c>
      <c r="E784" s="64" t="s">
        <v>804</v>
      </c>
      <c r="F784" s="75">
        <v>0.08</v>
      </c>
      <c r="G784" s="66">
        <v>0</v>
      </c>
      <c r="H784" s="75">
        <v>0.08</v>
      </c>
      <c r="I784" s="75">
        <v>0.08</v>
      </c>
      <c r="J784" s="75">
        <v>0.08</v>
      </c>
      <c r="K784" s="75">
        <v>0.08</v>
      </c>
      <c r="L784" s="64" t="s">
        <v>310</v>
      </c>
      <c r="M784" s="64" t="s">
        <v>310</v>
      </c>
      <c r="N784" s="64" t="s">
        <v>310</v>
      </c>
    </row>
    <row r="785" spans="3:14">
      <c r="C785" s="3" t="s">
        <v>16</v>
      </c>
      <c r="F785" s="19"/>
      <c r="G785" s="19"/>
      <c r="H785" s="19"/>
      <c r="I785" s="19"/>
      <c r="J785" s="19"/>
      <c r="K785" s="19"/>
    </row>
    <row r="786" spans="3:14">
      <c r="C786" s="142" t="s">
        <v>29</v>
      </c>
      <c r="D786" s="143"/>
      <c r="E786" s="69" t="s">
        <v>731</v>
      </c>
      <c r="F786" s="26" t="s">
        <v>731</v>
      </c>
      <c r="G786" s="70">
        <v>0</v>
      </c>
      <c r="H786" s="26" t="s">
        <v>731</v>
      </c>
      <c r="I786" s="26" t="s">
        <v>731</v>
      </c>
      <c r="J786" s="26" t="s">
        <v>731</v>
      </c>
      <c r="K786" s="26" t="s">
        <v>731</v>
      </c>
      <c r="L786" s="18" t="s">
        <v>310</v>
      </c>
      <c r="M786" s="18" t="s">
        <v>310</v>
      </c>
      <c r="N786" s="18" t="s">
        <v>310</v>
      </c>
    </row>
    <row r="787" spans="3:14">
      <c r="C787" s="142" t="s">
        <v>732</v>
      </c>
      <c r="D787" s="143"/>
      <c r="E787" s="69" t="s">
        <v>732</v>
      </c>
      <c r="F787" s="20">
        <v>495</v>
      </c>
      <c r="G787" s="70">
        <v>0</v>
      </c>
      <c r="H787" s="18">
        <f t="shared" ref="H787" si="276">(F787*(100%-G787))</f>
        <v>495</v>
      </c>
      <c r="I787" s="20">
        <v>495</v>
      </c>
      <c r="J787" s="20">
        <v>495</v>
      </c>
      <c r="K787" s="20">
        <v>495</v>
      </c>
      <c r="L787" s="18" t="s">
        <v>310</v>
      </c>
      <c r="M787" s="18" t="s">
        <v>310</v>
      </c>
      <c r="N787" s="18" t="s">
        <v>310</v>
      </c>
    </row>
    <row r="788" spans="3:14">
      <c r="C788" s="136" t="s">
        <v>40</v>
      </c>
      <c r="D788" s="137"/>
      <c r="E788" s="71" t="s">
        <v>310</v>
      </c>
      <c r="F788" s="72" t="s">
        <v>310</v>
      </c>
      <c r="G788" s="73">
        <v>0</v>
      </c>
      <c r="H788" s="74">
        <v>0</v>
      </c>
      <c r="I788" s="72" t="s">
        <v>310</v>
      </c>
      <c r="J788" s="72" t="s">
        <v>310</v>
      </c>
      <c r="K788" s="72" t="s">
        <v>310</v>
      </c>
      <c r="L788" s="24" t="s">
        <v>310</v>
      </c>
      <c r="M788" s="24" t="s">
        <v>310</v>
      </c>
      <c r="N788" s="24" t="s">
        <v>310</v>
      </c>
    </row>
    <row r="789" spans="3:14">
      <c r="C789" s="136" t="s">
        <v>734</v>
      </c>
      <c r="D789" s="137"/>
      <c r="E789" s="71" t="s">
        <v>735</v>
      </c>
      <c r="F789" s="72">
        <v>150</v>
      </c>
      <c r="G789" s="73">
        <v>0</v>
      </c>
      <c r="H789" s="74">
        <f t="shared" ref="H789:H794" si="277">(F789*(100%-G789))</f>
        <v>150</v>
      </c>
      <c r="I789" s="72">
        <v>150</v>
      </c>
      <c r="J789" s="72">
        <v>150</v>
      </c>
      <c r="K789" s="72">
        <v>150</v>
      </c>
      <c r="L789" s="24" t="s">
        <v>310</v>
      </c>
      <c r="M789" s="24" t="s">
        <v>310</v>
      </c>
      <c r="N789" s="24" t="s">
        <v>310</v>
      </c>
    </row>
    <row r="790" spans="3:14">
      <c r="C790" s="136" t="s">
        <v>736</v>
      </c>
      <c r="D790" s="137"/>
      <c r="E790" s="71" t="s">
        <v>737</v>
      </c>
      <c r="F790" s="72">
        <v>185</v>
      </c>
      <c r="G790" s="73">
        <v>0</v>
      </c>
      <c r="H790" s="74">
        <f t="shared" si="277"/>
        <v>185</v>
      </c>
      <c r="I790" s="72">
        <v>185</v>
      </c>
      <c r="J790" s="72">
        <v>185</v>
      </c>
      <c r="K790" s="72">
        <v>185</v>
      </c>
      <c r="L790" s="24" t="s">
        <v>310</v>
      </c>
      <c r="M790" s="24" t="s">
        <v>310</v>
      </c>
      <c r="N790" s="24" t="s">
        <v>310</v>
      </c>
    </row>
    <row r="791" spans="3:14">
      <c r="C791" s="136" t="s">
        <v>738</v>
      </c>
      <c r="D791" s="137"/>
      <c r="E791" s="71" t="s">
        <v>739</v>
      </c>
      <c r="F791" s="72">
        <v>250</v>
      </c>
      <c r="G791" s="73">
        <v>0</v>
      </c>
      <c r="H791" s="74">
        <f t="shared" si="277"/>
        <v>250</v>
      </c>
      <c r="I791" s="72">
        <v>250</v>
      </c>
      <c r="J791" s="72">
        <v>250</v>
      </c>
      <c r="K791" s="72">
        <v>250</v>
      </c>
      <c r="L791" s="24" t="s">
        <v>310</v>
      </c>
      <c r="M791" s="24" t="s">
        <v>310</v>
      </c>
      <c r="N791" s="24" t="s">
        <v>310</v>
      </c>
    </row>
    <row r="792" spans="3:14">
      <c r="C792" s="136" t="s">
        <v>24</v>
      </c>
      <c r="D792" s="137"/>
      <c r="E792" s="71" t="s">
        <v>742</v>
      </c>
      <c r="F792" s="72">
        <v>175</v>
      </c>
      <c r="G792" s="73">
        <v>0</v>
      </c>
      <c r="H792" s="74">
        <f t="shared" si="277"/>
        <v>175</v>
      </c>
      <c r="I792" s="72">
        <v>175</v>
      </c>
      <c r="J792" s="72">
        <v>175</v>
      </c>
      <c r="K792" s="72">
        <v>175</v>
      </c>
      <c r="L792" s="24" t="s">
        <v>310</v>
      </c>
      <c r="M792" s="24" t="s">
        <v>310</v>
      </c>
      <c r="N792" s="24" t="s">
        <v>310</v>
      </c>
    </row>
    <row r="793" spans="3:14">
      <c r="C793" s="136" t="s">
        <v>25</v>
      </c>
      <c r="D793" s="137"/>
      <c r="E793" s="71" t="s">
        <v>88</v>
      </c>
      <c r="F793" s="72">
        <v>0</v>
      </c>
      <c r="G793" s="73">
        <v>0</v>
      </c>
      <c r="H793" s="74">
        <f t="shared" si="277"/>
        <v>0</v>
      </c>
      <c r="I793" s="72">
        <v>0</v>
      </c>
      <c r="J793" s="72">
        <v>0</v>
      </c>
      <c r="K793" s="72">
        <v>0</v>
      </c>
      <c r="L793" s="24" t="s">
        <v>310</v>
      </c>
      <c r="M793" s="24" t="s">
        <v>310</v>
      </c>
      <c r="N793" s="24" t="s">
        <v>310</v>
      </c>
    </row>
    <row r="794" spans="3:14">
      <c r="C794" s="136" t="s">
        <v>35</v>
      </c>
      <c r="D794" s="137"/>
      <c r="E794" s="71" t="s">
        <v>310</v>
      </c>
      <c r="F794" s="72">
        <v>0</v>
      </c>
      <c r="G794" s="73">
        <v>0</v>
      </c>
      <c r="H794" s="74">
        <f t="shared" si="277"/>
        <v>0</v>
      </c>
      <c r="I794" s="72">
        <v>0</v>
      </c>
      <c r="J794" s="72">
        <v>0</v>
      </c>
      <c r="K794" s="72">
        <v>0</v>
      </c>
      <c r="L794" s="24" t="s">
        <v>310</v>
      </c>
      <c r="M794" s="24" t="s">
        <v>310</v>
      </c>
      <c r="N794" s="24" t="s">
        <v>310</v>
      </c>
    </row>
    <row r="795" spans="3:14">
      <c r="C795" s="136" t="s">
        <v>33</v>
      </c>
      <c r="D795" s="137"/>
      <c r="E795" s="71" t="s">
        <v>731</v>
      </c>
      <c r="F795" s="24" t="s">
        <v>731</v>
      </c>
      <c r="G795" s="73">
        <v>0</v>
      </c>
      <c r="H795" s="24" t="s">
        <v>731</v>
      </c>
      <c r="I795" s="24" t="s">
        <v>731</v>
      </c>
      <c r="J795" s="24" t="s">
        <v>731</v>
      </c>
      <c r="K795" s="24" t="s">
        <v>731</v>
      </c>
      <c r="L795" s="24" t="s">
        <v>310</v>
      </c>
      <c r="M795" s="24" t="s">
        <v>310</v>
      </c>
      <c r="N795" s="24" t="s">
        <v>310</v>
      </c>
    </row>
    <row r="797" spans="3:14">
      <c r="C797" s="4" t="s">
        <v>2</v>
      </c>
      <c r="D797" s="5" t="s">
        <v>751</v>
      </c>
      <c r="E797" s="60"/>
    </row>
    <row r="798" spans="3:14" ht="15.75">
      <c r="C798" s="4" t="s">
        <v>5</v>
      </c>
      <c r="D798" s="16" t="s">
        <v>877</v>
      </c>
      <c r="E798" s="60"/>
    </row>
    <row r="799" spans="3:14" ht="15" customHeight="1">
      <c r="C799" s="4" t="s">
        <v>37</v>
      </c>
      <c r="D799" s="5" t="s">
        <v>753</v>
      </c>
      <c r="E799" s="60"/>
    </row>
    <row r="800" spans="3:14">
      <c r="C800" s="4" t="s">
        <v>38</v>
      </c>
      <c r="D800" s="5" t="s">
        <v>835</v>
      </c>
    </row>
    <row r="801" spans="2:14" s="10" customFormat="1">
      <c r="B801" s="9"/>
      <c r="E801" s="61"/>
      <c r="F801" s="147" t="s">
        <v>3</v>
      </c>
      <c r="G801" s="148"/>
      <c r="H801" s="149"/>
      <c r="I801" s="146" t="s">
        <v>4</v>
      </c>
      <c r="J801" s="146"/>
      <c r="K801" s="146"/>
      <c r="L801" s="146" t="s">
        <v>27</v>
      </c>
      <c r="M801" s="146"/>
      <c r="N801" s="146"/>
    </row>
    <row r="802" spans="2:14" s="10" customFormat="1">
      <c r="B802" s="9"/>
      <c r="E802" s="61"/>
      <c r="F802" s="147" t="s">
        <v>6</v>
      </c>
      <c r="G802" s="148"/>
      <c r="H802" s="149"/>
      <c r="I802" s="150" t="s">
        <v>26</v>
      </c>
      <c r="J802" s="150"/>
      <c r="K802" s="150"/>
      <c r="L802" s="150" t="s">
        <v>26</v>
      </c>
      <c r="M802" s="150"/>
      <c r="N802" s="150"/>
    </row>
    <row r="803" spans="2:14" s="13" customFormat="1">
      <c r="B803" s="11"/>
      <c r="C803" s="151" t="s">
        <v>14</v>
      </c>
      <c r="D803" s="152"/>
      <c r="E803" s="62" t="s">
        <v>17</v>
      </c>
      <c r="F803" s="28" t="s">
        <v>8</v>
      </c>
      <c r="G803" s="28" t="s">
        <v>18</v>
      </c>
      <c r="H803" s="28" t="s">
        <v>19</v>
      </c>
      <c r="I803" s="28" t="s">
        <v>9</v>
      </c>
      <c r="J803" s="28" t="s">
        <v>10</v>
      </c>
      <c r="K803" s="28" t="s">
        <v>11</v>
      </c>
      <c r="L803" s="28" t="s">
        <v>9</v>
      </c>
      <c r="M803" s="28" t="s">
        <v>10</v>
      </c>
      <c r="N803" s="28" t="s">
        <v>11</v>
      </c>
    </row>
    <row r="804" spans="2:14" s="13" customFormat="1">
      <c r="B804" s="11"/>
      <c r="C804" s="43"/>
      <c r="D804" s="44"/>
      <c r="E804" s="62"/>
      <c r="F804" s="28"/>
      <c r="G804" s="28"/>
      <c r="H804" s="28"/>
      <c r="I804" s="63">
        <v>2.9172953945737067E-2</v>
      </c>
      <c r="J804" s="63">
        <v>2.2747435976189303E-2</v>
      </c>
      <c r="K804" s="63">
        <v>1.8904256546730558E-2</v>
      </c>
      <c r="L804" s="28"/>
      <c r="M804" s="28"/>
      <c r="N804" s="28"/>
    </row>
    <row r="805" spans="2:14" ht="33" customHeight="1">
      <c r="C805" s="157" t="s">
        <v>15</v>
      </c>
      <c r="D805" s="158"/>
      <c r="E805" s="64" t="s">
        <v>878</v>
      </c>
      <c r="F805" s="18">
        <v>30132</v>
      </c>
      <c r="G805" s="65">
        <v>2.5000000000000001E-2</v>
      </c>
      <c r="H805" s="18">
        <f>(F805*(100%-G805))</f>
        <v>29378.7</v>
      </c>
      <c r="I805" s="18">
        <f>$H$805*I804</f>
        <v>857.06346208562559</v>
      </c>
      <c r="J805" s="18">
        <f>$H$805*J804</f>
        <v>668.29009731367273</v>
      </c>
      <c r="K805" s="18">
        <f>$H$805*K804</f>
        <v>555.3824818094331</v>
      </c>
      <c r="L805" s="18" t="s">
        <v>310</v>
      </c>
      <c r="M805" s="18" t="s">
        <v>310</v>
      </c>
      <c r="N805" s="18" t="s">
        <v>310</v>
      </c>
    </row>
    <row r="806" spans="2:14">
      <c r="B806" s="15"/>
      <c r="C806" s="156" t="s">
        <v>20</v>
      </c>
      <c r="D806" s="156"/>
      <c r="E806" s="156"/>
      <c r="F806" s="156"/>
      <c r="G806" s="156"/>
      <c r="H806" s="156"/>
      <c r="I806" s="156"/>
      <c r="J806" s="156"/>
      <c r="K806" s="156"/>
    </row>
    <row r="807" spans="2:14">
      <c r="C807" s="138" t="s">
        <v>841</v>
      </c>
      <c r="D807" s="139" t="s">
        <v>841</v>
      </c>
      <c r="E807" s="64" t="s">
        <v>864</v>
      </c>
      <c r="F807" s="18">
        <v>2493</v>
      </c>
      <c r="G807" s="66">
        <v>0</v>
      </c>
      <c r="H807" s="18">
        <f t="shared" ref="H807:H824" si="278">(F807*(100%-G807))</f>
        <v>2493</v>
      </c>
      <c r="I807" s="18">
        <f>$H$807*I804</f>
        <v>72.728174186722512</v>
      </c>
      <c r="J807" s="18">
        <f t="shared" ref="J807:K807" si="279">$H$807*J804</f>
        <v>56.709357888639929</v>
      </c>
      <c r="K807" s="18">
        <f t="shared" si="279"/>
        <v>47.12831157099928</v>
      </c>
      <c r="L807" s="18" t="s">
        <v>310</v>
      </c>
      <c r="M807" s="18" t="s">
        <v>310</v>
      </c>
      <c r="N807" s="18" t="s">
        <v>310</v>
      </c>
    </row>
    <row r="808" spans="2:14" ht="30">
      <c r="C808" s="138" t="s">
        <v>865</v>
      </c>
      <c r="D808" s="139" t="s">
        <v>865</v>
      </c>
      <c r="E808" s="64" t="s">
        <v>760</v>
      </c>
      <c r="F808" s="18">
        <v>1183</v>
      </c>
      <c r="G808" s="66">
        <v>0</v>
      </c>
      <c r="H808" s="18">
        <f t="shared" si="278"/>
        <v>1183</v>
      </c>
      <c r="I808" s="18">
        <f>$H$808*I804</f>
        <v>34.511604517806951</v>
      </c>
      <c r="J808" s="18">
        <f t="shared" ref="J808:K808" si="280">$H$808*J804</f>
        <v>26.910216759831947</v>
      </c>
      <c r="K808" s="18">
        <f t="shared" si="280"/>
        <v>22.363735494782251</v>
      </c>
      <c r="L808" s="18" t="s">
        <v>310</v>
      </c>
      <c r="M808" s="18" t="s">
        <v>310</v>
      </c>
      <c r="N808" s="18" t="s">
        <v>310</v>
      </c>
    </row>
    <row r="809" spans="2:14" ht="30">
      <c r="C809" s="138" t="s">
        <v>761</v>
      </c>
      <c r="D809" s="139" t="s">
        <v>761</v>
      </c>
      <c r="E809" s="64" t="s">
        <v>762</v>
      </c>
      <c r="F809" s="18">
        <v>686</v>
      </c>
      <c r="G809" s="66">
        <v>0</v>
      </c>
      <c r="H809" s="18">
        <f t="shared" si="278"/>
        <v>686</v>
      </c>
      <c r="I809" s="18">
        <f>$H$809*I804</f>
        <v>20.012646406775627</v>
      </c>
      <c r="J809" s="18">
        <f t="shared" ref="J809:K809" si="281">$H$809*J804</f>
        <v>15.604741079665862</v>
      </c>
      <c r="K809" s="18">
        <f t="shared" si="281"/>
        <v>12.968319991057163</v>
      </c>
      <c r="L809" s="18" t="s">
        <v>310</v>
      </c>
      <c r="M809" s="18" t="s">
        <v>310</v>
      </c>
      <c r="N809" s="18" t="s">
        <v>310</v>
      </c>
    </row>
    <row r="810" spans="2:14" ht="30">
      <c r="C810" s="138" t="s">
        <v>866</v>
      </c>
      <c r="D810" s="139" t="s">
        <v>866</v>
      </c>
      <c r="E810" s="64" t="s">
        <v>867</v>
      </c>
      <c r="F810" s="18">
        <v>18575</v>
      </c>
      <c r="G810" s="66">
        <v>0</v>
      </c>
      <c r="H810" s="18">
        <f t="shared" si="278"/>
        <v>18575</v>
      </c>
      <c r="I810" s="18">
        <f>$H$810*I804</f>
        <v>541.88761954206598</v>
      </c>
      <c r="J810" s="18">
        <f t="shared" ref="J810:K810" si="282">$H$810*J804</f>
        <v>422.53362325771633</v>
      </c>
      <c r="K810" s="18">
        <f t="shared" si="282"/>
        <v>351.14656535552012</v>
      </c>
      <c r="L810" s="18" t="s">
        <v>310</v>
      </c>
      <c r="M810" s="18" t="s">
        <v>310</v>
      </c>
      <c r="N810" s="18" t="s">
        <v>310</v>
      </c>
    </row>
    <row r="811" spans="2:14" ht="30">
      <c r="C811" s="138" t="s">
        <v>765</v>
      </c>
      <c r="D811" s="139" t="s">
        <v>765</v>
      </c>
      <c r="E811" s="64" t="s">
        <v>766</v>
      </c>
      <c r="F811" s="18">
        <v>1037</v>
      </c>
      <c r="G811" s="66">
        <v>0</v>
      </c>
      <c r="H811" s="18">
        <f t="shared" si="278"/>
        <v>1037</v>
      </c>
      <c r="I811" s="18">
        <f>$H$811*I804</f>
        <v>30.252353241729338</v>
      </c>
      <c r="J811" s="18">
        <f t="shared" ref="J811:K811" si="283">$H$811*J804</f>
        <v>23.589091107308306</v>
      </c>
      <c r="K811" s="18">
        <f t="shared" si="283"/>
        <v>19.603714038959588</v>
      </c>
      <c r="L811" s="18" t="s">
        <v>310</v>
      </c>
      <c r="M811" s="18" t="s">
        <v>310</v>
      </c>
      <c r="N811" s="18" t="s">
        <v>310</v>
      </c>
    </row>
    <row r="812" spans="2:14" ht="45">
      <c r="C812" s="138" t="s">
        <v>767</v>
      </c>
      <c r="D812" s="139" t="s">
        <v>767</v>
      </c>
      <c r="E812" s="64" t="s">
        <v>768</v>
      </c>
      <c r="F812" s="18">
        <v>1150</v>
      </c>
      <c r="G812" s="66">
        <v>0</v>
      </c>
      <c r="H812" s="18">
        <f t="shared" si="278"/>
        <v>1150</v>
      </c>
      <c r="I812" s="18">
        <f>$H$812*I804</f>
        <v>33.548897037597627</v>
      </c>
      <c r="J812" s="18">
        <f t="shared" ref="J812:K812" si="284">$H$812*J804</f>
        <v>26.159551372617699</v>
      </c>
      <c r="K812" s="18">
        <f t="shared" si="284"/>
        <v>21.739895028740143</v>
      </c>
      <c r="L812" s="18" t="s">
        <v>310</v>
      </c>
      <c r="M812" s="18" t="s">
        <v>310</v>
      </c>
      <c r="N812" s="18" t="s">
        <v>310</v>
      </c>
    </row>
    <row r="813" spans="2:14" ht="30">
      <c r="C813" s="138" t="s">
        <v>868</v>
      </c>
      <c r="D813" s="139" t="s">
        <v>868</v>
      </c>
      <c r="E813" s="64" t="s">
        <v>869</v>
      </c>
      <c r="F813" s="18">
        <v>30055</v>
      </c>
      <c r="G813" s="66">
        <v>0</v>
      </c>
      <c r="H813" s="18">
        <f t="shared" si="278"/>
        <v>30055</v>
      </c>
      <c r="I813" s="18">
        <f>$H$813*I804</f>
        <v>876.79313083912757</v>
      </c>
      <c r="J813" s="18">
        <f t="shared" ref="J813:K813" si="285">$H$813*J804</f>
        <v>683.67418826436949</v>
      </c>
      <c r="K813" s="18">
        <f t="shared" si="285"/>
        <v>568.16743051198694</v>
      </c>
      <c r="L813" s="18" t="s">
        <v>310</v>
      </c>
      <c r="M813" s="18" t="s">
        <v>310</v>
      </c>
      <c r="N813" s="18" t="s">
        <v>310</v>
      </c>
    </row>
    <row r="814" spans="2:14" ht="30">
      <c r="C814" s="138" t="s">
        <v>771</v>
      </c>
      <c r="D814" s="139" t="s">
        <v>771</v>
      </c>
      <c r="E814" s="64" t="s">
        <v>772</v>
      </c>
      <c r="F814" s="18">
        <v>2074</v>
      </c>
      <c r="G814" s="66">
        <v>0</v>
      </c>
      <c r="H814" s="18">
        <f t="shared" si="278"/>
        <v>2074</v>
      </c>
      <c r="I814" s="18">
        <f>$H$814*I804</f>
        <v>60.504706483458676</v>
      </c>
      <c r="J814" s="18">
        <f t="shared" ref="J814:K814" si="286">$H$814*J804</f>
        <v>47.178182214616612</v>
      </c>
      <c r="K814" s="18">
        <f t="shared" si="286"/>
        <v>39.207428077919175</v>
      </c>
      <c r="L814" s="18" t="s">
        <v>310</v>
      </c>
      <c r="M814" s="18" t="s">
        <v>310</v>
      </c>
      <c r="N814" s="18" t="s">
        <v>310</v>
      </c>
    </row>
    <row r="815" spans="2:14" ht="30">
      <c r="C815" s="138" t="s">
        <v>870</v>
      </c>
      <c r="D815" s="139" t="s">
        <v>870</v>
      </c>
      <c r="E815" s="64" t="s">
        <v>871</v>
      </c>
      <c r="F815" s="18">
        <v>36110</v>
      </c>
      <c r="G815" s="66">
        <v>0</v>
      </c>
      <c r="H815" s="18">
        <f t="shared" si="278"/>
        <v>36110</v>
      </c>
      <c r="I815" s="18">
        <f>$H$815*I804</f>
        <v>1053.4353669805655</v>
      </c>
      <c r="J815" s="18">
        <f t="shared" ref="J815:K815" si="287">$H$815*J804</f>
        <v>821.40991310019569</v>
      </c>
      <c r="K815" s="18">
        <f t="shared" si="287"/>
        <v>682.63270390244043</v>
      </c>
      <c r="L815" s="18" t="s">
        <v>310</v>
      </c>
      <c r="M815" s="18" t="s">
        <v>310</v>
      </c>
      <c r="N815" s="18" t="s">
        <v>310</v>
      </c>
    </row>
    <row r="816" spans="2:14" ht="45">
      <c r="C816" s="138" t="s">
        <v>872</v>
      </c>
      <c r="D816" s="139" t="s">
        <v>872</v>
      </c>
      <c r="E816" s="64" t="s">
        <v>873</v>
      </c>
      <c r="F816" s="18">
        <v>40215</v>
      </c>
      <c r="G816" s="66">
        <v>0</v>
      </c>
      <c r="H816" s="18">
        <f t="shared" si="278"/>
        <v>40215</v>
      </c>
      <c r="I816" s="18">
        <f>$H$816*I804</f>
        <v>1173.1903429278161</v>
      </c>
      <c r="J816" s="18">
        <f t="shared" ref="J816:K816" si="288">$H$816*J804</f>
        <v>914.78813778245285</v>
      </c>
      <c r="K816" s="18">
        <f t="shared" si="288"/>
        <v>760.23467702676942</v>
      </c>
      <c r="L816" s="18" t="s">
        <v>310</v>
      </c>
      <c r="M816" s="18" t="s">
        <v>310</v>
      </c>
      <c r="N816" s="18" t="s">
        <v>310</v>
      </c>
    </row>
    <row r="817" spans="3:14" ht="45">
      <c r="C817" s="138" t="s">
        <v>777</v>
      </c>
      <c r="D817" s="139" t="s">
        <v>777</v>
      </c>
      <c r="E817" s="64" t="s">
        <v>778</v>
      </c>
      <c r="F817" s="18">
        <v>4617</v>
      </c>
      <c r="G817" s="66">
        <v>0</v>
      </c>
      <c r="H817" s="18">
        <f t="shared" si="278"/>
        <v>4617</v>
      </c>
      <c r="I817" s="18">
        <f>$H$817*I804</f>
        <v>134.69152836746804</v>
      </c>
      <c r="J817" s="18">
        <f t="shared" ref="J817:K817" si="289">$H$817*J804</f>
        <v>105.02491190206601</v>
      </c>
      <c r="K817" s="18">
        <f t="shared" si="289"/>
        <v>87.280952476254981</v>
      </c>
      <c r="L817" s="18" t="s">
        <v>310</v>
      </c>
      <c r="M817" s="18" t="s">
        <v>310</v>
      </c>
      <c r="N817" s="18" t="s">
        <v>310</v>
      </c>
    </row>
    <row r="818" spans="3:14" ht="30">
      <c r="C818" s="138" t="s">
        <v>779</v>
      </c>
      <c r="D818" s="139" t="s">
        <v>779</v>
      </c>
      <c r="E818" s="64" t="s">
        <v>780</v>
      </c>
      <c r="F818" s="18">
        <v>625</v>
      </c>
      <c r="G818" s="66">
        <v>0</v>
      </c>
      <c r="H818" s="18">
        <f t="shared" si="278"/>
        <v>625</v>
      </c>
      <c r="I818" s="18">
        <f>$H$818*I804</f>
        <v>18.233096216085666</v>
      </c>
      <c r="J818" s="18">
        <f t="shared" ref="J818:K818" si="290">$H$818*J804</f>
        <v>14.217147485118314</v>
      </c>
      <c r="K818" s="18">
        <f t="shared" si="290"/>
        <v>11.815160341706598</v>
      </c>
      <c r="L818" s="18" t="s">
        <v>310</v>
      </c>
      <c r="M818" s="18" t="s">
        <v>310</v>
      </c>
      <c r="N818" s="18" t="s">
        <v>310</v>
      </c>
    </row>
    <row r="819" spans="3:14" ht="30">
      <c r="C819" s="138" t="s">
        <v>781</v>
      </c>
      <c r="D819" s="139" t="s">
        <v>781</v>
      </c>
      <c r="E819" s="64" t="s">
        <v>782</v>
      </c>
      <c r="F819" s="18">
        <v>4158</v>
      </c>
      <c r="G819" s="66">
        <v>0</v>
      </c>
      <c r="H819" s="18">
        <f t="shared" si="278"/>
        <v>4158</v>
      </c>
      <c r="I819" s="18">
        <f>$H$819*I804</f>
        <v>121.30114250637472</v>
      </c>
      <c r="J819" s="18">
        <f t="shared" ref="J819:K819" si="291">$H$819*J804</f>
        <v>94.583838788995124</v>
      </c>
      <c r="K819" s="18">
        <f t="shared" si="291"/>
        <v>78.603898721305654</v>
      </c>
      <c r="L819" s="18" t="s">
        <v>310</v>
      </c>
      <c r="M819" s="18" t="s">
        <v>310</v>
      </c>
      <c r="N819" s="18" t="s">
        <v>310</v>
      </c>
    </row>
    <row r="820" spans="3:14" ht="45">
      <c r="C820" s="138" t="s">
        <v>783</v>
      </c>
      <c r="D820" s="139" t="s">
        <v>783</v>
      </c>
      <c r="E820" s="64" t="s">
        <v>784</v>
      </c>
      <c r="F820" s="18">
        <v>16910</v>
      </c>
      <c r="G820" s="66">
        <v>0</v>
      </c>
      <c r="H820" s="18">
        <f t="shared" si="278"/>
        <v>16910</v>
      </c>
      <c r="I820" s="18">
        <f>$H$820*I804</f>
        <v>493.31465122241377</v>
      </c>
      <c r="J820" s="18">
        <f t="shared" ref="J820:K820" si="292">$H$820*J804</f>
        <v>384.65914235736113</v>
      </c>
      <c r="K820" s="18">
        <f t="shared" si="292"/>
        <v>319.67097820521371</v>
      </c>
      <c r="L820" s="18" t="s">
        <v>310</v>
      </c>
      <c r="M820" s="18" t="s">
        <v>310</v>
      </c>
      <c r="N820" s="18" t="s">
        <v>310</v>
      </c>
    </row>
    <row r="821" spans="3:14" ht="45">
      <c r="C821" s="138" t="s">
        <v>785</v>
      </c>
      <c r="D821" s="139" t="s">
        <v>785</v>
      </c>
      <c r="E821" s="64" t="s">
        <v>786</v>
      </c>
      <c r="F821" s="18">
        <v>1435</v>
      </c>
      <c r="G821" s="66">
        <v>0</v>
      </c>
      <c r="H821" s="18">
        <f t="shared" si="278"/>
        <v>1435</v>
      </c>
      <c r="I821" s="18">
        <f>$H$821*I804</f>
        <v>41.863188912132692</v>
      </c>
      <c r="J821" s="18">
        <f t="shared" ref="J821:K821" si="293">$H$821*J804</f>
        <v>32.642570625831652</v>
      </c>
      <c r="K821" s="18">
        <f t="shared" si="293"/>
        <v>27.127608144558351</v>
      </c>
      <c r="L821" s="18" t="s">
        <v>310</v>
      </c>
      <c r="M821" s="18" t="s">
        <v>310</v>
      </c>
      <c r="N821" s="18" t="s">
        <v>310</v>
      </c>
    </row>
    <row r="822" spans="3:14" ht="60">
      <c r="C822" s="138" t="s">
        <v>787</v>
      </c>
      <c r="D822" s="139" t="s">
        <v>787</v>
      </c>
      <c r="E822" s="64" t="s">
        <v>788</v>
      </c>
      <c r="F822" s="18">
        <v>8820</v>
      </c>
      <c r="G822" s="66">
        <v>0</v>
      </c>
      <c r="H822" s="18">
        <f t="shared" si="278"/>
        <v>8820</v>
      </c>
      <c r="I822" s="18">
        <f>$H$822*I804</f>
        <v>257.30545380140092</v>
      </c>
      <c r="J822" s="18">
        <f t="shared" ref="J822:K822" si="294">$H$822*J804</f>
        <v>200.63238530998964</v>
      </c>
      <c r="K822" s="18">
        <f t="shared" si="294"/>
        <v>166.73554274216352</v>
      </c>
      <c r="L822" s="18" t="s">
        <v>310</v>
      </c>
      <c r="M822" s="18" t="s">
        <v>310</v>
      </c>
      <c r="N822" s="18" t="s">
        <v>310</v>
      </c>
    </row>
    <row r="823" spans="3:14" ht="45">
      <c r="C823" s="138" t="s">
        <v>785</v>
      </c>
      <c r="D823" s="139" t="s">
        <v>785</v>
      </c>
      <c r="E823" s="64" t="s">
        <v>786</v>
      </c>
      <c r="F823" s="18">
        <v>1435</v>
      </c>
      <c r="G823" s="66">
        <v>0</v>
      </c>
      <c r="H823" s="18">
        <f t="shared" si="278"/>
        <v>1435</v>
      </c>
      <c r="I823" s="18">
        <f>$H$823*I804</f>
        <v>41.863188912132692</v>
      </c>
      <c r="J823" s="18">
        <f t="shared" ref="J823:K823" si="295">$H$823*J804</f>
        <v>32.642570625831652</v>
      </c>
      <c r="K823" s="18">
        <f t="shared" si="295"/>
        <v>27.127608144558351</v>
      </c>
      <c r="L823" s="18" t="s">
        <v>310</v>
      </c>
      <c r="M823" s="18" t="s">
        <v>310</v>
      </c>
      <c r="N823" s="18" t="s">
        <v>310</v>
      </c>
    </row>
    <row r="824" spans="3:14" ht="30">
      <c r="C824" s="138" t="s">
        <v>789</v>
      </c>
      <c r="D824" s="139" t="s">
        <v>789</v>
      </c>
      <c r="E824" s="64" t="s">
        <v>790</v>
      </c>
      <c r="F824" s="18">
        <v>173</v>
      </c>
      <c r="G824" s="66">
        <v>0</v>
      </c>
      <c r="H824" s="18">
        <f t="shared" si="278"/>
        <v>173</v>
      </c>
      <c r="I824" s="18">
        <f>$H$824*I804</f>
        <v>5.0469210326125129</v>
      </c>
      <c r="J824" s="18">
        <f t="shared" ref="J824:K824" si="296">$H$824*J804</f>
        <v>3.9353064238807494</v>
      </c>
      <c r="K824" s="18">
        <f t="shared" si="296"/>
        <v>3.2704363825843865</v>
      </c>
      <c r="L824" s="18" t="s">
        <v>310</v>
      </c>
      <c r="M824" s="18" t="s">
        <v>310</v>
      </c>
      <c r="N824" s="18" t="s">
        <v>310</v>
      </c>
    </row>
    <row r="825" spans="3:14">
      <c r="C825" s="140" t="s">
        <v>23</v>
      </c>
      <c r="D825" s="140"/>
      <c r="E825" s="140"/>
      <c r="F825" s="140"/>
      <c r="G825" s="140"/>
      <c r="H825" s="140"/>
      <c r="I825" s="140"/>
      <c r="J825" s="140"/>
      <c r="K825" s="140"/>
    </row>
    <row r="826" spans="3:14">
      <c r="C826" s="138" t="s">
        <v>310</v>
      </c>
      <c r="D826" s="139"/>
      <c r="E826" s="64" t="s">
        <v>310</v>
      </c>
      <c r="F826" s="64" t="s">
        <v>310</v>
      </c>
      <c r="G826" s="64" t="s">
        <v>310</v>
      </c>
      <c r="H826" s="64" t="s">
        <v>310</v>
      </c>
      <c r="I826" s="64" t="s">
        <v>310</v>
      </c>
      <c r="J826" s="64" t="s">
        <v>310</v>
      </c>
      <c r="K826" s="64" t="s">
        <v>310</v>
      </c>
      <c r="L826" s="64" t="s">
        <v>310</v>
      </c>
      <c r="M826" s="64" t="s">
        <v>310</v>
      </c>
      <c r="N826" s="64" t="s">
        <v>310</v>
      </c>
    </row>
    <row r="827" spans="3:14" ht="15" customHeight="1">
      <c r="C827" s="140" t="s">
        <v>22</v>
      </c>
      <c r="D827" s="140"/>
      <c r="E827" s="140"/>
      <c r="F827" s="140"/>
      <c r="G827" s="140"/>
      <c r="H827" s="140"/>
      <c r="I827" s="140"/>
      <c r="J827" s="140"/>
      <c r="K827" s="140"/>
    </row>
    <row r="828" spans="3:14" ht="15" customHeight="1">
      <c r="C828" s="138" t="s">
        <v>310</v>
      </c>
      <c r="D828" s="139"/>
      <c r="E828" s="64" t="s">
        <v>310</v>
      </c>
      <c r="F828" s="64" t="s">
        <v>310</v>
      </c>
      <c r="G828" s="64" t="s">
        <v>310</v>
      </c>
      <c r="H828" s="64" t="s">
        <v>310</v>
      </c>
      <c r="I828" s="64" t="s">
        <v>310</v>
      </c>
      <c r="J828" s="64" t="s">
        <v>310</v>
      </c>
      <c r="K828" s="64" t="s">
        <v>310</v>
      </c>
      <c r="L828" s="64" t="s">
        <v>310</v>
      </c>
      <c r="M828" s="64" t="s">
        <v>310</v>
      </c>
      <c r="N828" s="64" t="s">
        <v>310</v>
      </c>
    </row>
    <row r="829" spans="3:14" ht="15" customHeight="1">
      <c r="C829" s="140" t="s">
        <v>34</v>
      </c>
      <c r="D829" s="140"/>
      <c r="E829" s="140"/>
      <c r="F829" s="140"/>
      <c r="G829" s="140"/>
      <c r="H829" s="140"/>
      <c r="I829" s="140"/>
      <c r="J829" s="140"/>
      <c r="K829" s="137"/>
    </row>
    <row r="830" spans="3:14" ht="15" customHeight="1">
      <c r="C830" s="138" t="s">
        <v>791</v>
      </c>
      <c r="D830" s="139"/>
      <c r="E830" s="67" t="s">
        <v>791</v>
      </c>
      <c r="F830" s="18">
        <v>105</v>
      </c>
      <c r="G830" s="66">
        <v>0</v>
      </c>
      <c r="H830" s="18">
        <f t="shared" ref="H830" si="297">(F830*(100%-G830))</f>
        <v>105</v>
      </c>
      <c r="I830" s="18">
        <v>105</v>
      </c>
      <c r="J830" s="18">
        <v>105</v>
      </c>
      <c r="K830" s="18">
        <v>105</v>
      </c>
      <c r="L830" s="64" t="s">
        <v>310</v>
      </c>
      <c r="M830" s="64" t="s">
        <v>310</v>
      </c>
      <c r="N830" s="64" t="s">
        <v>310</v>
      </c>
    </row>
    <row r="831" spans="3:14" ht="15" customHeight="1">
      <c r="C831" s="138" t="s">
        <v>874</v>
      </c>
      <c r="D831" s="139" t="s">
        <v>874</v>
      </c>
      <c r="E831" s="64" t="s">
        <v>875</v>
      </c>
      <c r="F831" s="77" t="s">
        <v>876</v>
      </c>
      <c r="G831" s="66">
        <v>0</v>
      </c>
      <c r="H831" s="77" t="s">
        <v>876</v>
      </c>
      <c r="I831" s="77" t="s">
        <v>876</v>
      </c>
      <c r="J831" s="77" t="s">
        <v>876</v>
      </c>
      <c r="K831" s="77" t="s">
        <v>876</v>
      </c>
      <c r="L831" s="64" t="s">
        <v>310</v>
      </c>
      <c r="M831" s="64" t="s">
        <v>310</v>
      </c>
      <c r="N831" s="64" t="s">
        <v>310</v>
      </c>
    </row>
    <row r="832" spans="3:14" ht="15" customHeight="1">
      <c r="C832" s="138" t="s">
        <v>801</v>
      </c>
      <c r="D832" s="139" t="s">
        <v>799</v>
      </c>
      <c r="E832" s="64" t="s">
        <v>802</v>
      </c>
      <c r="F832" s="75">
        <v>0.08</v>
      </c>
      <c r="G832" s="66">
        <v>0</v>
      </c>
      <c r="H832" s="75">
        <v>0.08</v>
      </c>
      <c r="I832" s="75">
        <v>0.08</v>
      </c>
      <c r="J832" s="75">
        <v>0.08</v>
      </c>
      <c r="K832" s="75">
        <v>0.08</v>
      </c>
      <c r="L832" s="64" t="s">
        <v>310</v>
      </c>
      <c r="M832" s="64" t="s">
        <v>310</v>
      </c>
      <c r="N832" s="64" t="s">
        <v>310</v>
      </c>
    </row>
    <row r="833" spans="3:14" ht="15" customHeight="1">
      <c r="C833" s="138" t="s">
        <v>803</v>
      </c>
      <c r="D833" s="139" t="s">
        <v>799</v>
      </c>
      <c r="E833" s="64" t="s">
        <v>804</v>
      </c>
      <c r="F833" s="75">
        <v>0.08</v>
      </c>
      <c r="G833" s="66">
        <v>0</v>
      </c>
      <c r="H833" s="75">
        <v>0.08</v>
      </c>
      <c r="I833" s="75">
        <v>0.08</v>
      </c>
      <c r="J833" s="75">
        <v>0.08</v>
      </c>
      <c r="K833" s="75">
        <v>0.08</v>
      </c>
      <c r="L833" s="64" t="s">
        <v>310</v>
      </c>
      <c r="M833" s="64" t="s">
        <v>310</v>
      </c>
      <c r="N833" s="64" t="s">
        <v>310</v>
      </c>
    </row>
    <row r="834" spans="3:14">
      <c r="C834" s="3" t="s">
        <v>16</v>
      </c>
      <c r="F834" s="19"/>
      <c r="G834" s="19"/>
      <c r="H834" s="19"/>
      <c r="I834" s="19"/>
      <c r="J834" s="19"/>
      <c r="K834" s="19"/>
    </row>
    <row r="835" spans="3:14">
      <c r="C835" s="142" t="s">
        <v>29</v>
      </c>
      <c r="D835" s="143"/>
      <c r="E835" s="69" t="s">
        <v>731</v>
      </c>
      <c r="F835" s="26" t="s">
        <v>731</v>
      </c>
      <c r="G835" s="70">
        <v>0</v>
      </c>
      <c r="H835" s="26" t="s">
        <v>731</v>
      </c>
      <c r="I835" s="26" t="s">
        <v>731</v>
      </c>
      <c r="J835" s="26" t="s">
        <v>731</v>
      </c>
      <c r="K835" s="26" t="s">
        <v>731</v>
      </c>
      <c r="L835" s="18" t="s">
        <v>310</v>
      </c>
      <c r="M835" s="18" t="s">
        <v>310</v>
      </c>
      <c r="N835" s="18" t="s">
        <v>310</v>
      </c>
    </row>
    <row r="836" spans="3:14">
      <c r="C836" s="142" t="s">
        <v>732</v>
      </c>
      <c r="D836" s="143"/>
      <c r="E836" s="69" t="s">
        <v>732</v>
      </c>
      <c r="F836" s="20">
        <v>495</v>
      </c>
      <c r="G836" s="70">
        <v>0</v>
      </c>
      <c r="H836" s="18">
        <f t="shared" ref="H836" si="298">(F836*(100%-G836))</f>
        <v>495</v>
      </c>
      <c r="I836" s="20">
        <v>495</v>
      </c>
      <c r="J836" s="20">
        <v>495</v>
      </c>
      <c r="K836" s="20">
        <v>495</v>
      </c>
      <c r="L836" s="18" t="s">
        <v>310</v>
      </c>
      <c r="M836" s="18" t="s">
        <v>310</v>
      </c>
      <c r="N836" s="18" t="s">
        <v>310</v>
      </c>
    </row>
    <row r="837" spans="3:14">
      <c r="C837" s="136" t="s">
        <v>40</v>
      </c>
      <c r="D837" s="137"/>
      <c r="E837" s="71" t="s">
        <v>310</v>
      </c>
      <c r="F837" s="72" t="s">
        <v>310</v>
      </c>
      <c r="G837" s="73">
        <v>0</v>
      </c>
      <c r="H837" s="74">
        <v>0</v>
      </c>
      <c r="I837" s="72" t="s">
        <v>310</v>
      </c>
      <c r="J837" s="72" t="s">
        <v>310</v>
      </c>
      <c r="K837" s="72" t="s">
        <v>310</v>
      </c>
      <c r="L837" s="24" t="s">
        <v>310</v>
      </c>
      <c r="M837" s="24" t="s">
        <v>310</v>
      </c>
      <c r="N837" s="24" t="s">
        <v>310</v>
      </c>
    </row>
    <row r="838" spans="3:14">
      <c r="C838" s="136" t="s">
        <v>734</v>
      </c>
      <c r="D838" s="137"/>
      <c r="E838" s="71" t="s">
        <v>735</v>
      </c>
      <c r="F838" s="72">
        <v>150</v>
      </c>
      <c r="G838" s="73">
        <v>0</v>
      </c>
      <c r="H838" s="74">
        <f t="shared" ref="H838:H843" si="299">(F838*(100%-G838))</f>
        <v>150</v>
      </c>
      <c r="I838" s="72">
        <v>150</v>
      </c>
      <c r="J838" s="72">
        <v>150</v>
      </c>
      <c r="K838" s="72">
        <v>150</v>
      </c>
      <c r="L838" s="24" t="s">
        <v>310</v>
      </c>
      <c r="M838" s="24" t="s">
        <v>310</v>
      </c>
      <c r="N838" s="24" t="s">
        <v>310</v>
      </c>
    </row>
    <row r="839" spans="3:14">
      <c r="C839" s="136" t="s">
        <v>736</v>
      </c>
      <c r="D839" s="137"/>
      <c r="E839" s="71" t="s">
        <v>737</v>
      </c>
      <c r="F839" s="72">
        <v>185</v>
      </c>
      <c r="G839" s="73">
        <v>0</v>
      </c>
      <c r="H839" s="74">
        <f t="shared" si="299"/>
        <v>185</v>
      </c>
      <c r="I839" s="72">
        <v>185</v>
      </c>
      <c r="J839" s="72">
        <v>185</v>
      </c>
      <c r="K839" s="72">
        <v>185</v>
      </c>
      <c r="L839" s="24" t="s">
        <v>310</v>
      </c>
      <c r="M839" s="24" t="s">
        <v>310</v>
      </c>
      <c r="N839" s="24" t="s">
        <v>310</v>
      </c>
    </row>
    <row r="840" spans="3:14">
      <c r="C840" s="136" t="s">
        <v>738</v>
      </c>
      <c r="D840" s="137"/>
      <c r="E840" s="71" t="s">
        <v>739</v>
      </c>
      <c r="F840" s="72">
        <v>250</v>
      </c>
      <c r="G840" s="73">
        <v>0</v>
      </c>
      <c r="H840" s="74">
        <f t="shared" si="299"/>
        <v>250</v>
      </c>
      <c r="I840" s="72">
        <v>250</v>
      </c>
      <c r="J840" s="72">
        <v>250</v>
      </c>
      <c r="K840" s="72">
        <v>250</v>
      </c>
      <c r="L840" s="24" t="s">
        <v>310</v>
      </c>
      <c r="M840" s="24" t="s">
        <v>310</v>
      </c>
      <c r="N840" s="24" t="s">
        <v>310</v>
      </c>
    </row>
    <row r="841" spans="3:14">
      <c r="C841" s="136" t="s">
        <v>24</v>
      </c>
      <c r="D841" s="137"/>
      <c r="E841" s="71" t="s">
        <v>742</v>
      </c>
      <c r="F841" s="72">
        <v>175</v>
      </c>
      <c r="G841" s="73">
        <v>0</v>
      </c>
      <c r="H841" s="74">
        <f t="shared" si="299"/>
        <v>175</v>
      </c>
      <c r="I841" s="72">
        <v>175</v>
      </c>
      <c r="J841" s="72">
        <v>175</v>
      </c>
      <c r="K841" s="72">
        <v>175</v>
      </c>
      <c r="L841" s="24" t="s">
        <v>310</v>
      </c>
      <c r="M841" s="24" t="s">
        <v>310</v>
      </c>
      <c r="N841" s="24" t="s">
        <v>310</v>
      </c>
    </row>
    <row r="842" spans="3:14">
      <c r="C842" s="136" t="s">
        <v>25</v>
      </c>
      <c r="D842" s="137"/>
      <c r="E842" s="71" t="s">
        <v>88</v>
      </c>
      <c r="F842" s="72">
        <v>0</v>
      </c>
      <c r="G842" s="73">
        <v>0</v>
      </c>
      <c r="H842" s="74">
        <f t="shared" si="299"/>
        <v>0</v>
      </c>
      <c r="I842" s="72">
        <v>0</v>
      </c>
      <c r="J842" s="72">
        <v>0</v>
      </c>
      <c r="K842" s="72">
        <v>0</v>
      </c>
      <c r="L842" s="24" t="s">
        <v>310</v>
      </c>
      <c r="M842" s="24" t="s">
        <v>310</v>
      </c>
      <c r="N842" s="24" t="s">
        <v>310</v>
      </c>
    </row>
    <row r="843" spans="3:14">
      <c r="C843" s="136" t="s">
        <v>35</v>
      </c>
      <c r="D843" s="137"/>
      <c r="E843" s="71" t="s">
        <v>310</v>
      </c>
      <c r="F843" s="72">
        <v>0</v>
      </c>
      <c r="G843" s="73">
        <v>0</v>
      </c>
      <c r="H843" s="74">
        <f t="shared" si="299"/>
        <v>0</v>
      </c>
      <c r="I843" s="72">
        <v>0</v>
      </c>
      <c r="J843" s="72">
        <v>0</v>
      </c>
      <c r="K843" s="72">
        <v>0</v>
      </c>
      <c r="L843" s="24" t="s">
        <v>310</v>
      </c>
      <c r="M843" s="24" t="s">
        <v>310</v>
      </c>
      <c r="N843" s="24" t="s">
        <v>310</v>
      </c>
    </row>
    <row r="844" spans="3:14">
      <c r="C844" s="136" t="s">
        <v>33</v>
      </c>
      <c r="D844" s="137"/>
      <c r="E844" s="71" t="s">
        <v>731</v>
      </c>
      <c r="F844" s="24" t="s">
        <v>731</v>
      </c>
      <c r="G844" s="73">
        <v>0</v>
      </c>
      <c r="H844" s="24" t="s">
        <v>731</v>
      </c>
      <c r="I844" s="24" t="s">
        <v>731</v>
      </c>
      <c r="J844" s="24" t="s">
        <v>731</v>
      </c>
      <c r="K844" s="24" t="s">
        <v>731</v>
      </c>
      <c r="L844" s="24" t="s">
        <v>310</v>
      </c>
      <c r="M844" s="24" t="s">
        <v>310</v>
      </c>
      <c r="N844" s="24" t="s">
        <v>310</v>
      </c>
    </row>
    <row r="846" spans="3:14">
      <c r="C846" s="4" t="s">
        <v>2</v>
      </c>
      <c r="D846" s="5" t="s">
        <v>751</v>
      </c>
      <c r="E846" s="60"/>
    </row>
    <row r="847" spans="3:14" ht="15.75">
      <c r="C847" s="4" t="s">
        <v>5</v>
      </c>
      <c r="D847" s="16" t="s">
        <v>879</v>
      </c>
      <c r="E847" s="60"/>
    </row>
    <row r="848" spans="3:14" ht="15" customHeight="1">
      <c r="C848" s="4" t="s">
        <v>37</v>
      </c>
      <c r="D848" s="5" t="s">
        <v>753</v>
      </c>
      <c r="E848" s="60"/>
    </row>
    <row r="849" spans="2:14">
      <c r="C849" s="4" t="s">
        <v>38</v>
      </c>
      <c r="D849" s="5" t="s">
        <v>835</v>
      </c>
    </row>
    <row r="850" spans="2:14" s="10" customFormat="1">
      <c r="B850" s="9"/>
      <c r="E850" s="61"/>
      <c r="F850" s="147" t="s">
        <v>3</v>
      </c>
      <c r="G850" s="148"/>
      <c r="H850" s="149"/>
      <c r="I850" s="146" t="s">
        <v>4</v>
      </c>
      <c r="J850" s="146"/>
      <c r="K850" s="146"/>
      <c r="L850" s="146" t="s">
        <v>27</v>
      </c>
      <c r="M850" s="146"/>
      <c r="N850" s="146"/>
    </row>
    <row r="851" spans="2:14" s="10" customFormat="1">
      <c r="B851" s="9"/>
      <c r="E851" s="61"/>
      <c r="F851" s="147" t="s">
        <v>6</v>
      </c>
      <c r="G851" s="148"/>
      <c r="H851" s="149"/>
      <c r="I851" s="150" t="s">
        <v>26</v>
      </c>
      <c r="J851" s="150"/>
      <c r="K851" s="150"/>
      <c r="L851" s="150" t="s">
        <v>26</v>
      </c>
      <c r="M851" s="150"/>
      <c r="N851" s="150"/>
    </row>
    <row r="852" spans="2:14" s="13" customFormat="1">
      <c r="B852" s="11"/>
      <c r="C852" s="151" t="s">
        <v>14</v>
      </c>
      <c r="D852" s="152"/>
      <c r="E852" s="62" t="s">
        <v>17</v>
      </c>
      <c r="F852" s="28" t="s">
        <v>8</v>
      </c>
      <c r="G852" s="28" t="s">
        <v>18</v>
      </c>
      <c r="H852" s="28" t="s">
        <v>19</v>
      </c>
      <c r="I852" s="28" t="s">
        <v>9</v>
      </c>
      <c r="J852" s="28" t="s">
        <v>10</v>
      </c>
      <c r="K852" s="28" t="s">
        <v>11</v>
      </c>
      <c r="L852" s="28" t="s">
        <v>9</v>
      </c>
      <c r="M852" s="28" t="s">
        <v>10</v>
      </c>
      <c r="N852" s="28" t="s">
        <v>11</v>
      </c>
    </row>
    <row r="853" spans="2:14" s="13" customFormat="1">
      <c r="B853" s="11"/>
      <c r="C853" s="43"/>
      <c r="D853" s="44"/>
      <c r="E853" s="62"/>
      <c r="F853" s="28"/>
      <c r="G853" s="28"/>
      <c r="H853" s="28"/>
      <c r="I853" s="63">
        <v>2.9172953945737067E-2</v>
      </c>
      <c r="J853" s="63">
        <v>2.2747435976189303E-2</v>
      </c>
      <c r="K853" s="63">
        <v>1.8904256546730558E-2</v>
      </c>
      <c r="L853" s="28"/>
      <c r="M853" s="28"/>
      <c r="N853" s="28"/>
    </row>
    <row r="854" spans="2:14" ht="33" customHeight="1">
      <c r="C854" s="157" t="s">
        <v>15</v>
      </c>
      <c r="D854" s="158"/>
      <c r="E854" s="64" t="s">
        <v>880</v>
      </c>
      <c r="F854" s="18">
        <v>32377</v>
      </c>
      <c r="G854" s="65">
        <v>2.5000000000000001E-2</v>
      </c>
      <c r="H854" s="18">
        <f>(F854*(100%-G854))</f>
        <v>31567.575000000001</v>
      </c>
      <c r="I854" s="18">
        <f>$H$854*I853</f>
        <v>920.91941165360083</v>
      </c>
      <c r="J854" s="18">
        <f>$H$854*J853</f>
        <v>718.08139123605406</v>
      </c>
      <c r="K854" s="18">
        <f>$H$854*K853</f>
        <v>596.76153635815785</v>
      </c>
      <c r="L854" s="18" t="s">
        <v>310</v>
      </c>
      <c r="M854" s="18" t="s">
        <v>310</v>
      </c>
      <c r="N854" s="18" t="s">
        <v>310</v>
      </c>
    </row>
    <row r="855" spans="2:14">
      <c r="B855" s="15"/>
      <c r="C855" s="156" t="s">
        <v>20</v>
      </c>
      <c r="D855" s="156"/>
      <c r="E855" s="156"/>
      <c r="F855" s="156"/>
      <c r="G855" s="156"/>
      <c r="H855" s="156"/>
      <c r="I855" s="156"/>
      <c r="J855" s="156"/>
      <c r="K855" s="156"/>
    </row>
    <row r="856" spans="2:14">
      <c r="C856" s="138" t="s">
        <v>841</v>
      </c>
      <c r="D856" s="139" t="s">
        <v>841</v>
      </c>
      <c r="E856" s="64" t="s">
        <v>864</v>
      </c>
      <c r="F856" s="18">
        <v>2493</v>
      </c>
      <c r="G856" s="66">
        <v>0</v>
      </c>
      <c r="H856" s="18">
        <f t="shared" ref="H856:H873" si="300">(F856*(100%-G856))</f>
        <v>2493</v>
      </c>
      <c r="I856" s="18">
        <f>$H$856*I853</f>
        <v>72.728174186722512</v>
      </c>
      <c r="J856" s="18">
        <f t="shared" ref="J856:K856" si="301">$H$856*J853</f>
        <v>56.709357888639929</v>
      </c>
      <c r="K856" s="18">
        <f t="shared" si="301"/>
        <v>47.12831157099928</v>
      </c>
      <c r="L856" s="18" t="s">
        <v>310</v>
      </c>
      <c r="M856" s="18" t="s">
        <v>310</v>
      </c>
      <c r="N856" s="18" t="s">
        <v>310</v>
      </c>
    </row>
    <row r="857" spans="2:14" ht="30">
      <c r="C857" s="138" t="s">
        <v>865</v>
      </c>
      <c r="D857" s="139" t="s">
        <v>865</v>
      </c>
      <c r="E857" s="64" t="s">
        <v>760</v>
      </c>
      <c r="F857" s="18">
        <v>1183</v>
      </c>
      <c r="G857" s="66">
        <v>0</v>
      </c>
      <c r="H857" s="18">
        <f t="shared" si="300"/>
        <v>1183</v>
      </c>
      <c r="I857" s="18">
        <f>$H$857*I853</f>
        <v>34.511604517806951</v>
      </c>
      <c r="J857" s="18">
        <f t="shared" ref="J857:K857" si="302">$H$857*J853</f>
        <v>26.910216759831947</v>
      </c>
      <c r="K857" s="18">
        <f t="shared" si="302"/>
        <v>22.363735494782251</v>
      </c>
      <c r="L857" s="18" t="s">
        <v>310</v>
      </c>
      <c r="M857" s="18" t="s">
        <v>310</v>
      </c>
      <c r="N857" s="18" t="s">
        <v>310</v>
      </c>
    </row>
    <row r="858" spans="2:14" ht="30">
      <c r="C858" s="138" t="s">
        <v>761</v>
      </c>
      <c r="D858" s="139" t="s">
        <v>761</v>
      </c>
      <c r="E858" s="64" t="s">
        <v>762</v>
      </c>
      <c r="F858" s="18">
        <v>686</v>
      </c>
      <c r="G858" s="66">
        <v>0</v>
      </c>
      <c r="H858" s="18">
        <f t="shared" si="300"/>
        <v>686</v>
      </c>
      <c r="I858" s="18">
        <f>$H$858*I853</f>
        <v>20.012646406775627</v>
      </c>
      <c r="J858" s="18">
        <f t="shared" ref="J858:K858" si="303">$H$858*J853</f>
        <v>15.604741079665862</v>
      </c>
      <c r="K858" s="18">
        <f t="shared" si="303"/>
        <v>12.968319991057163</v>
      </c>
      <c r="L858" s="18" t="s">
        <v>310</v>
      </c>
      <c r="M858" s="18" t="s">
        <v>310</v>
      </c>
      <c r="N858" s="18" t="s">
        <v>310</v>
      </c>
    </row>
    <row r="859" spans="2:14" ht="30">
      <c r="C859" s="138" t="s">
        <v>866</v>
      </c>
      <c r="D859" s="139" t="s">
        <v>866</v>
      </c>
      <c r="E859" s="64" t="s">
        <v>867</v>
      </c>
      <c r="F859" s="18">
        <v>18575</v>
      </c>
      <c r="G859" s="66">
        <v>0</v>
      </c>
      <c r="H859" s="18">
        <f t="shared" si="300"/>
        <v>18575</v>
      </c>
      <c r="I859" s="18">
        <f>$H$859*I853</f>
        <v>541.88761954206598</v>
      </c>
      <c r="J859" s="18">
        <f t="shared" ref="J859:K859" si="304">$H$859*J853</f>
        <v>422.53362325771633</v>
      </c>
      <c r="K859" s="18">
        <f t="shared" si="304"/>
        <v>351.14656535552012</v>
      </c>
      <c r="L859" s="18" t="s">
        <v>310</v>
      </c>
      <c r="M859" s="18" t="s">
        <v>310</v>
      </c>
      <c r="N859" s="18" t="s">
        <v>310</v>
      </c>
    </row>
    <row r="860" spans="2:14" ht="30">
      <c r="C860" s="138" t="s">
        <v>765</v>
      </c>
      <c r="D860" s="139" t="s">
        <v>765</v>
      </c>
      <c r="E860" s="64" t="s">
        <v>766</v>
      </c>
      <c r="F860" s="18">
        <v>1037</v>
      </c>
      <c r="G860" s="66">
        <v>0</v>
      </c>
      <c r="H860" s="18">
        <f t="shared" si="300"/>
        <v>1037</v>
      </c>
      <c r="I860" s="18">
        <f>$H$860*I853</f>
        <v>30.252353241729338</v>
      </c>
      <c r="J860" s="18">
        <f t="shared" ref="J860:K860" si="305">$H$860*J853</f>
        <v>23.589091107308306</v>
      </c>
      <c r="K860" s="18">
        <f t="shared" si="305"/>
        <v>19.603714038959588</v>
      </c>
      <c r="L860" s="18" t="s">
        <v>310</v>
      </c>
      <c r="M860" s="18" t="s">
        <v>310</v>
      </c>
      <c r="N860" s="18" t="s">
        <v>310</v>
      </c>
    </row>
    <row r="861" spans="2:14" ht="45">
      <c r="C861" s="138" t="s">
        <v>767</v>
      </c>
      <c r="D861" s="139" t="s">
        <v>767</v>
      </c>
      <c r="E861" s="64" t="s">
        <v>768</v>
      </c>
      <c r="F861" s="18">
        <v>1150</v>
      </c>
      <c r="G861" s="66">
        <v>0</v>
      </c>
      <c r="H861" s="18">
        <f t="shared" si="300"/>
        <v>1150</v>
      </c>
      <c r="I861" s="18">
        <f>$H$861*I853</f>
        <v>33.548897037597627</v>
      </c>
      <c r="J861" s="18">
        <f t="shared" ref="J861:K861" si="306">$H$861*J853</f>
        <v>26.159551372617699</v>
      </c>
      <c r="K861" s="18">
        <f t="shared" si="306"/>
        <v>21.739895028740143</v>
      </c>
      <c r="L861" s="18" t="s">
        <v>310</v>
      </c>
      <c r="M861" s="18" t="s">
        <v>310</v>
      </c>
      <c r="N861" s="18" t="s">
        <v>310</v>
      </c>
    </row>
    <row r="862" spans="2:14" ht="30">
      <c r="C862" s="138" t="s">
        <v>868</v>
      </c>
      <c r="D862" s="139" t="s">
        <v>868</v>
      </c>
      <c r="E862" s="64" t="s">
        <v>869</v>
      </c>
      <c r="F862" s="18">
        <v>30055</v>
      </c>
      <c r="G862" s="66">
        <v>0</v>
      </c>
      <c r="H862" s="18">
        <f t="shared" si="300"/>
        <v>30055</v>
      </c>
      <c r="I862" s="18">
        <f>$H$862*I853</f>
        <v>876.79313083912757</v>
      </c>
      <c r="J862" s="18">
        <f t="shared" ref="J862:K862" si="307">$H$862*J853</f>
        <v>683.67418826436949</v>
      </c>
      <c r="K862" s="18">
        <f t="shared" si="307"/>
        <v>568.16743051198694</v>
      </c>
      <c r="L862" s="18" t="s">
        <v>310</v>
      </c>
      <c r="M862" s="18" t="s">
        <v>310</v>
      </c>
      <c r="N862" s="18" t="s">
        <v>310</v>
      </c>
    </row>
    <row r="863" spans="2:14" ht="30">
      <c r="C863" s="138" t="s">
        <v>771</v>
      </c>
      <c r="D863" s="139" t="s">
        <v>771</v>
      </c>
      <c r="E863" s="64" t="s">
        <v>772</v>
      </c>
      <c r="F863" s="18">
        <v>2074</v>
      </c>
      <c r="G863" s="66">
        <v>0</v>
      </c>
      <c r="H863" s="18">
        <f t="shared" si="300"/>
        <v>2074</v>
      </c>
      <c r="I863" s="18">
        <f>$H$863*I853</f>
        <v>60.504706483458676</v>
      </c>
      <c r="J863" s="18">
        <f t="shared" ref="J863:K863" si="308">$H$863*J853</f>
        <v>47.178182214616612</v>
      </c>
      <c r="K863" s="18">
        <f t="shared" si="308"/>
        <v>39.207428077919175</v>
      </c>
      <c r="L863" s="18" t="s">
        <v>310</v>
      </c>
      <c r="M863" s="18" t="s">
        <v>310</v>
      </c>
      <c r="N863" s="18" t="s">
        <v>310</v>
      </c>
    </row>
    <row r="864" spans="2:14" ht="30">
      <c r="C864" s="138" t="s">
        <v>870</v>
      </c>
      <c r="D864" s="139" t="s">
        <v>870</v>
      </c>
      <c r="E864" s="64" t="s">
        <v>871</v>
      </c>
      <c r="F864" s="18">
        <v>36110</v>
      </c>
      <c r="G864" s="66">
        <v>0</v>
      </c>
      <c r="H864" s="18">
        <f t="shared" si="300"/>
        <v>36110</v>
      </c>
      <c r="I864" s="18">
        <f>$H$864*I853</f>
        <v>1053.4353669805655</v>
      </c>
      <c r="J864" s="18">
        <f t="shared" ref="J864:K864" si="309">$H$864*J853</f>
        <v>821.40991310019569</v>
      </c>
      <c r="K864" s="18">
        <f t="shared" si="309"/>
        <v>682.63270390244043</v>
      </c>
      <c r="L864" s="18" t="s">
        <v>310</v>
      </c>
      <c r="M864" s="18" t="s">
        <v>310</v>
      </c>
      <c r="N864" s="18" t="s">
        <v>310</v>
      </c>
    </row>
    <row r="865" spans="3:14" ht="45">
      <c r="C865" s="138" t="s">
        <v>872</v>
      </c>
      <c r="D865" s="139" t="s">
        <v>872</v>
      </c>
      <c r="E865" s="64" t="s">
        <v>873</v>
      </c>
      <c r="F865" s="18">
        <v>40215</v>
      </c>
      <c r="G865" s="66">
        <v>0</v>
      </c>
      <c r="H865" s="18">
        <f t="shared" si="300"/>
        <v>40215</v>
      </c>
      <c r="I865" s="18">
        <f>$H$865*I853</f>
        <v>1173.1903429278161</v>
      </c>
      <c r="J865" s="18">
        <f t="shared" ref="J865:K865" si="310">$H$865*J853</f>
        <v>914.78813778245285</v>
      </c>
      <c r="K865" s="18">
        <f t="shared" si="310"/>
        <v>760.23467702676942</v>
      </c>
      <c r="L865" s="18" t="s">
        <v>310</v>
      </c>
      <c r="M865" s="18" t="s">
        <v>310</v>
      </c>
      <c r="N865" s="18" t="s">
        <v>310</v>
      </c>
    </row>
    <row r="866" spans="3:14" ht="45">
      <c r="C866" s="138" t="s">
        <v>777</v>
      </c>
      <c r="D866" s="139" t="s">
        <v>777</v>
      </c>
      <c r="E866" s="64" t="s">
        <v>778</v>
      </c>
      <c r="F866" s="18">
        <v>4617</v>
      </c>
      <c r="G866" s="66">
        <v>0</v>
      </c>
      <c r="H866" s="18">
        <f t="shared" si="300"/>
        <v>4617</v>
      </c>
      <c r="I866" s="18">
        <f>$H$866*I853</f>
        <v>134.69152836746804</v>
      </c>
      <c r="J866" s="18">
        <f t="shared" ref="J866:K866" si="311">$H$866*J853</f>
        <v>105.02491190206601</v>
      </c>
      <c r="K866" s="18">
        <f t="shared" si="311"/>
        <v>87.280952476254981</v>
      </c>
      <c r="L866" s="18" t="s">
        <v>310</v>
      </c>
      <c r="M866" s="18" t="s">
        <v>310</v>
      </c>
      <c r="N866" s="18" t="s">
        <v>310</v>
      </c>
    </row>
    <row r="867" spans="3:14" ht="30">
      <c r="C867" s="138" t="s">
        <v>779</v>
      </c>
      <c r="D867" s="139" t="s">
        <v>779</v>
      </c>
      <c r="E867" s="64" t="s">
        <v>780</v>
      </c>
      <c r="F867" s="18">
        <v>625</v>
      </c>
      <c r="G867" s="66">
        <v>0</v>
      </c>
      <c r="H867" s="18">
        <f t="shared" si="300"/>
        <v>625</v>
      </c>
      <c r="I867" s="18">
        <f>$H$867*I853</f>
        <v>18.233096216085666</v>
      </c>
      <c r="J867" s="18">
        <f t="shared" ref="J867:K867" si="312">$H$867*J853</f>
        <v>14.217147485118314</v>
      </c>
      <c r="K867" s="18">
        <f t="shared" si="312"/>
        <v>11.815160341706598</v>
      </c>
      <c r="L867" s="18" t="s">
        <v>310</v>
      </c>
      <c r="M867" s="18" t="s">
        <v>310</v>
      </c>
      <c r="N867" s="18" t="s">
        <v>310</v>
      </c>
    </row>
    <row r="868" spans="3:14" ht="30">
      <c r="C868" s="138" t="s">
        <v>781</v>
      </c>
      <c r="D868" s="139" t="s">
        <v>781</v>
      </c>
      <c r="E868" s="64" t="s">
        <v>782</v>
      </c>
      <c r="F868" s="18">
        <v>4158</v>
      </c>
      <c r="G868" s="66">
        <v>0</v>
      </c>
      <c r="H868" s="18">
        <f t="shared" si="300"/>
        <v>4158</v>
      </c>
      <c r="I868" s="18">
        <f>$H$868*I853</f>
        <v>121.30114250637472</v>
      </c>
      <c r="J868" s="18">
        <f t="shared" ref="J868:K868" si="313">$H$868*J853</f>
        <v>94.583838788995124</v>
      </c>
      <c r="K868" s="18">
        <f t="shared" si="313"/>
        <v>78.603898721305654</v>
      </c>
      <c r="L868" s="18" t="s">
        <v>310</v>
      </c>
      <c r="M868" s="18" t="s">
        <v>310</v>
      </c>
      <c r="N868" s="18" t="s">
        <v>310</v>
      </c>
    </row>
    <row r="869" spans="3:14" ht="45">
      <c r="C869" s="138" t="s">
        <v>783</v>
      </c>
      <c r="D869" s="139" t="s">
        <v>783</v>
      </c>
      <c r="E869" s="64" t="s">
        <v>784</v>
      </c>
      <c r="F869" s="18">
        <v>16910</v>
      </c>
      <c r="G869" s="66">
        <v>0</v>
      </c>
      <c r="H869" s="18">
        <f t="shared" si="300"/>
        <v>16910</v>
      </c>
      <c r="I869" s="18">
        <f>$H$869*I853</f>
        <v>493.31465122241377</v>
      </c>
      <c r="J869" s="18">
        <f t="shared" ref="J869:K869" si="314">$H$869*J853</f>
        <v>384.65914235736113</v>
      </c>
      <c r="K869" s="18">
        <f t="shared" si="314"/>
        <v>319.67097820521371</v>
      </c>
      <c r="L869" s="18" t="s">
        <v>310</v>
      </c>
      <c r="M869" s="18" t="s">
        <v>310</v>
      </c>
      <c r="N869" s="18" t="s">
        <v>310</v>
      </c>
    </row>
    <row r="870" spans="3:14" ht="45">
      <c r="C870" s="138" t="s">
        <v>785</v>
      </c>
      <c r="D870" s="139" t="s">
        <v>785</v>
      </c>
      <c r="E870" s="64" t="s">
        <v>786</v>
      </c>
      <c r="F870" s="18">
        <v>1435</v>
      </c>
      <c r="G870" s="66">
        <v>0</v>
      </c>
      <c r="H870" s="18">
        <f t="shared" si="300"/>
        <v>1435</v>
      </c>
      <c r="I870" s="18">
        <f>$H$870*I853</f>
        <v>41.863188912132692</v>
      </c>
      <c r="J870" s="18">
        <f t="shared" ref="J870:K870" si="315">$H$870*J853</f>
        <v>32.642570625831652</v>
      </c>
      <c r="K870" s="18">
        <f t="shared" si="315"/>
        <v>27.127608144558351</v>
      </c>
      <c r="L870" s="18" t="s">
        <v>310</v>
      </c>
      <c r="M870" s="18" t="s">
        <v>310</v>
      </c>
      <c r="N870" s="18" t="s">
        <v>310</v>
      </c>
    </row>
    <row r="871" spans="3:14" ht="60">
      <c r="C871" s="138" t="s">
        <v>787</v>
      </c>
      <c r="D871" s="139" t="s">
        <v>787</v>
      </c>
      <c r="E871" s="64" t="s">
        <v>788</v>
      </c>
      <c r="F871" s="18">
        <v>8820</v>
      </c>
      <c r="G871" s="66">
        <v>0</v>
      </c>
      <c r="H871" s="18">
        <f t="shared" si="300"/>
        <v>8820</v>
      </c>
      <c r="I871" s="18">
        <f>$H$871*I853</f>
        <v>257.30545380140092</v>
      </c>
      <c r="J871" s="18">
        <f t="shared" ref="J871:K871" si="316">$H$871*J853</f>
        <v>200.63238530998964</v>
      </c>
      <c r="K871" s="18">
        <f t="shared" si="316"/>
        <v>166.73554274216352</v>
      </c>
      <c r="L871" s="18" t="s">
        <v>310</v>
      </c>
      <c r="M871" s="18" t="s">
        <v>310</v>
      </c>
      <c r="N871" s="18" t="s">
        <v>310</v>
      </c>
    </row>
    <row r="872" spans="3:14" ht="45">
      <c r="C872" s="138" t="s">
        <v>785</v>
      </c>
      <c r="D872" s="139" t="s">
        <v>785</v>
      </c>
      <c r="E872" s="64" t="s">
        <v>786</v>
      </c>
      <c r="F872" s="18">
        <v>1435</v>
      </c>
      <c r="G872" s="66">
        <v>0</v>
      </c>
      <c r="H872" s="18">
        <f t="shared" si="300"/>
        <v>1435</v>
      </c>
      <c r="I872" s="18">
        <f>$H$872*I853</f>
        <v>41.863188912132692</v>
      </c>
      <c r="J872" s="18">
        <f t="shared" ref="J872:K872" si="317">$H$872*J853</f>
        <v>32.642570625831652</v>
      </c>
      <c r="K872" s="18">
        <f t="shared" si="317"/>
        <v>27.127608144558351</v>
      </c>
      <c r="L872" s="18" t="s">
        <v>310</v>
      </c>
      <c r="M872" s="18" t="s">
        <v>310</v>
      </c>
      <c r="N872" s="18" t="s">
        <v>310</v>
      </c>
    </row>
    <row r="873" spans="3:14" ht="30">
      <c r="C873" s="138" t="s">
        <v>789</v>
      </c>
      <c r="D873" s="139" t="s">
        <v>789</v>
      </c>
      <c r="E873" s="64" t="s">
        <v>790</v>
      </c>
      <c r="F873" s="18">
        <v>173</v>
      </c>
      <c r="G873" s="66">
        <v>0</v>
      </c>
      <c r="H873" s="18">
        <f t="shared" si="300"/>
        <v>173</v>
      </c>
      <c r="I873" s="18">
        <f>$H$873*I853</f>
        <v>5.0469210326125129</v>
      </c>
      <c r="J873" s="18">
        <f t="shared" ref="J873:K873" si="318">$H$873*J853</f>
        <v>3.9353064238807494</v>
      </c>
      <c r="K873" s="18">
        <f t="shared" si="318"/>
        <v>3.2704363825843865</v>
      </c>
      <c r="L873" s="18" t="s">
        <v>310</v>
      </c>
      <c r="M873" s="18" t="s">
        <v>310</v>
      </c>
      <c r="N873" s="18" t="s">
        <v>310</v>
      </c>
    </row>
    <row r="874" spans="3:14">
      <c r="C874" s="140" t="s">
        <v>23</v>
      </c>
      <c r="D874" s="140"/>
      <c r="E874" s="140"/>
      <c r="F874" s="140"/>
      <c r="G874" s="140"/>
      <c r="H874" s="140"/>
      <c r="I874" s="140"/>
      <c r="J874" s="140"/>
      <c r="K874" s="140"/>
    </row>
    <row r="875" spans="3:14">
      <c r="C875" s="138" t="s">
        <v>310</v>
      </c>
      <c r="D875" s="139"/>
      <c r="E875" s="64" t="s">
        <v>310</v>
      </c>
      <c r="F875" s="64" t="s">
        <v>310</v>
      </c>
      <c r="G875" s="64" t="s">
        <v>310</v>
      </c>
      <c r="H875" s="64" t="s">
        <v>310</v>
      </c>
      <c r="I875" s="64" t="s">
        <v>310</v>
      </c>
      <c r="J875" s="64" t="s">
        <v>310</v>
      </c>
      <c r="K875" s="64" t="s">
        <v>310</v>
      </c>
      <c r="L875" s="64" t="s">
        <v>310</v>
      </c>
      <c r="M875" s="64" t="s">
        <v>310</v>
      </c>
      <c r="N875" s="64" t="s">
        <v>310</v>
      </c>
    </row>
    <row r="876" spans="3:14" ht="15" customHeight="1">
      <c r="C876" s="140" t="s">
        <v>22</v>
      </c>
      <c r="D876" s="140"/>
      <c r="E876" s="140"/>
      <c r="F876" s="140"/>
      <c r="G876" s="140"/>
      <c r="H876" s="140"/>
      <c r="I876" s="140"/>
      <c r="J876" s="140"/>
      <c r="K876" s="140"/>
    </row>
    <row r="877" spans="3:14" ht="15" customHeight="1">
      <c r="C877" s="138" t="s">
        <v>310</v>
      </c>
      <c r="D877" s="139"/>
      <c r="E877" s="64" t="s">
        <v>310</v>
      </c>
      <c r="F877" s="64" t="s">
        <v>310</v>
      </c>
      <c r="G877" s="64" t="s">
        <v>310</v>
      </c>
      <c r="H877" s="64" t="s">
        <v>310</v>
      </c>
      <c r="I877" s="64" t="s">
        <v>310</v>
      </c>
      <c r="J877" s="64" t="s">
        <v>310</v>
      </c>
      <c r="K877" s="64" t="s">
        <v>310</v>
      </c>
      <c r="L877" s="64" t="s">
        <v>310</v>
      </c>
      <c r="M877" s="64" t="s">
        <v>310</v>
      </c>
      <c r="N877" s="64" t="s">
        <v>310</v>
      </c>
    </row>
    <row r="878" spans="3:14" ht="15" customHeight="1">
      <c r="C878" s="140" t="s">
        <v>34</v>
      </c>
      <c r="D878" s="140"/>
      <c r="E878" s="140"/>
      <c r="F878" s="140"/>
      <c r="G878" s="140"/>
      <c r="H878" s="140"/>
      <c r="I878" s="140"/>
      <c r="J878" s="140"/>
      <c r="K878" s="137"/>
    </row>
    <row r="879" spans="3:14" ht="15" customHeight="1">
      <c r="C879" s="138" t="s">
        <v>791</v>
      </c>
      <c r="D879" s="139"/>
      <c r="E879" s="67" t="s">
        <v>791</v>
      </c>
      <c r="F879" s="18">
        <v>175</v>
      </c>
      <c r="G879" s="66">
        <v>0</v>
      </c>
      <c r="H879" s="18">
        <f t="shared" ref="H879" si="319">(F879*(100%-G879))</f>
        <v>175</v>
      </c>
      <c r="I879" s="18">
        <v>175</v>
      </c>
      <c r="J879" s="18">
        <v>175</v>
      </c>
      <c r="K879" s="18">
        <v>175</v>
      </c>
      <c r="L879" s="64" t="s">
        <v>310</v>
      </c>
      <c r="M879" s="64" t="s">
        <v>310</v>
      </c>
      <c r="N879" s="64" t="s">
        <v>310</v>
      </c>
    </row>
    <row r="880" spans="3:14" ht="15" customHeight="1">
      <c r="C880" s="138" t="s">
        <v>874</v>
      </c>
      <c r="D880" s="139" t="s">
        <v>874</v>
      </c>
      <c r="E880" s="64" t="s">
        <v>875</v>
      </c>
      <c r="F880" s="77" t="s">
        <v>876</v>
      </c>
      <c r="G880" s="66">
        <v>0</v>
      </c>
      <c r="H880" s="77" t="s">
        <v>876</v>
      </c>
      <c r="I880" s="77" t="s">
        <v>876</v>
      </c>
      <c r="J880" s="77" t="s">
        <v>876</v>
      </c>
      <c r="K880" s="77" t="s">
        <v>876</v>
      </c>
      <c r="L880" s="64" t="s">
        <v>310</v>
      </c>
      <c r="M880" s="64" t="s">
        <v>310</v>
      </c>
      <c r="N880" s="64" t="s">
        <v>310</v>
      </c>
    </row>
    <row r="881" spans="3:14" ht="15" customHeight="1">
      <c r="C881" s="138" t="s">
        <v>801</v>
      </c>
      <c r="D881" s="139" t="s">
        <v>799</v>
      </c>
      <c r="E881" s="64" t="s">
        <v>802</v>
      </c>
      <c r="F881" s="75">
        <v>0.08</v>
      </c>
      <c r="G881" s="66">
        <v>0</v>
      </c>
      <c r="H881" s="75">
        <v>0.08</v>
      </c>
      <c r="I881" s="75">
        <v>0.08</v>
      </c>
      <c r="J881" s="75">
        <v>0.08</v>
      </c>
      <c r="K881" s="75">
        <v>0.08</v>
      </c>
      <c r="L881" s="64" t="s">
        <v>310</v>
      </c>
      <c r="M881" s="64" t="s">
        <v>310</v>
      </c>
      <c r="N881" s="64" t="s">
        <v>310</v>
      </c>
    </row>
    <row r="882" spans="3:14" ht="15" customHeight="1">
      <c r="C882" s="138" t="s">
        <v>803</v>
      </c>
      <c r="D882" s="139" t="s">
        <v>799</v>
      </c>
      <c r="E882" s="64" t="s">
        <v>804</v>
      </c>
      <c r="F882" s="75">
        <v>0.08</v>
      </c>
      <c r="G882" s="66">
        <v>0</v>
      </c>
      <c r="H882" s="75">
        <v>0.08</v>
      </c>
      <c r="I882" s="75">
        <v>0.08</v>
      </c>
      <c r="J882" s="75">
        <v>0.08</v>
      </c>
      <c r="K882" s="75">
        <v>0.08</v>
      </c>
      <c r="L882" s="64" t="s">
        <v>310</v>
      </c>
      <c r="M882" s="64" t="s">
        <v>310</v>
      </c>
      <c r="N882" s="64" t="s">
        <v>310</v>
      </c>
    </row>
    <row r="883" spans="3:14">
      <c r="C883" s="3" t="s">
        <v>16</v>
      </c>
      <c r="F883" s="19"/>
      <c r="G883" s="19"/>
      <c r="H883" s="19"/>
      <c r="I883" s="19"/>
      <c r="J883" s="19"/>
      <c r="K883" s="19"/>
    </row>
    <row r="884" spans="3:14">
      <c r="C884" s="142" t="s">
        <v>29</v>
      </c>
      <c r="D884" s="143"/>
      <c r="E884" s="69" t="s">
        <v>731</v>
      </c>
      <c r="F884" s="26" t="s">
        <v>731</v>
      </c>
      <c r="G884" s="70">
        <v>0</v>
      </c>
      <c r="H884" s="26" t="s">
        <v>731</v>
      </c>
      <c r="I884" s="26" t="s">
        <v>731</v>
      </c>
      <c r="J884" s="26" t="s">
        <v>731</v>
      </c>
      <c r="K884" s="26" t="s">
        <v>731</v>
      </c>
      <c r="L884" s="18" t="s">
        <v>310</v>
      </c>
      <c r="M884" s="18" t="s">
        <v>310</v>
      </c>
      <c r="N884" s="18" t="s">
        <v>310</v>
      </c>
    </row>
    <row r="885" spans="3:14">
      <c r="C885" s="142" t="s">
        <v>732</v>
      </c>
      <c r="D885" s="143"/>
      <c r="E885" s="69" t="s">
        <v>732</v>
      </c>
      <c r="F885" s="20">
        <v>495</v>
      </c>
      <c r="G885" s="70">
        <v>0</v>
      </c>
      <c r="H885" s="18">
        <f t="shared" ref="H885" si="320">(F885*(100%-G885))</f>
        <v>495</v>
      </c>
      <c r="I885" s="20">
        <v>495</v>
      </c>
      <c r="J885" s="20">
        <v>495</v>
      </c>
      <c r="K885" s="20">
        <v>495</v>
      </c>
      <c r="L885" s="18" t="s">
        <v>310</v>
      </c>
      <c r="M885" s="18" t="s">
        <v>310</v>
      </c>
      <c r="N885" s="18" t="s">
        <v>310</v>
      </c>
    </row>
    <row r="886" spans="3:14">
      <c r="C886" s="136" t="s">
        <v>40</v>
      </c>
      <c r="D886" s="137"/>
      <c r="E886" s="71" t="s">
        <v>310</v>
      </c>
      <c r="F886" s="72" t="s">
        <v>310</v>
      </c>
      <c r="G886" s="73">
        <v>0</v>
      </c>
      <c r="H886" s="74">
        <v>0</v>
      </c>
      <c r="I886" s="72" t="s">
        <v>310</v>
      </c>
      <c r="J886" s="72" t="s">
        <v>310</v>
      </c>
      <c r="K886" s="72" t="s">
        <v>310</v>
      </c>
      <c r="L886" s="24" t="s">
        <v>310</v>
      </c>
      <c r="M886" s="24" t="s">
        <v>310</v>
      </c>
      <c r="N886" s="24" t="s">
        <v>310</v>
      </c>
    </row>
    <row r="887" spans="3:14">
      <c r="C887" s="136" t="s">
        <v>734</v>
      </c>
      <c r="D887" s="137"/>
      <c r="E887" s="71" t="s">
        <v>735</v>
      </c>
      <c r="F887" s="72">
        <v>150</v>
      </c>
      <c r="G887" s="73">
        <v>0</v>
      </c>
      <c r="H887" s="74">
        <f t="shared" ref="H887:H892" si="321">(F887*(100%-G887))</f>
        <v>150</v>
      </c>
      <c r="I887" s="72">
        <v>150</v>
      </c>
      <c r="J887" s="72">
        <v>150</v>
      </c>
      <c r="K887" s="72">
        <v>150</v>
      </c>
      <c r="L887" s="24" t="s">
        <v>310</v>
      </c>
      <c r="M887" s="24" t="s">
        <v>310</v>
      </c>
      <c r="N887" s="24" t="s">
        <v>310</v>
      </c>
    </row>
    <row r="888" spans="3:14">
      <c r="C888" s="136" t="s">
        <v>736</v>
      </c>
      <c r="D888" s="137"/>
      <c r="E888" s="71" t="s">
        <v>737</v>
      </c>
      <c r="F888" s="72">
        <v>185</v>
      </c>
      <c r="G888" s="73">
        <v>0</v>
      </c>
      <c r="H888" s="74">
        <f t="shared" si="321"/>
        <v>185</v>
      </c>
      <c r="I888" s="72">
        <v>185</v>
      </c>
      <c r="J888" s="72">
        <v>185</v>
      </c>
      <c r="K888" s="72">
        <v>185</v>
      </c>
      <c r="L888" s="24" t="s">
        <v>310</v>
      </c>
      <c r="M888" s="24" t="s">
        <v>310</v>
      </c>
      <c r="N888" s="24" t="s">
        <v>310</v>
      </c>
    </row>
    <row r="889" spans="3:14">
      <c r="C889" s="136" t="s">
        <v>738</v>
      </c>
      <c r="D889" s="137"/>
      <c r="E889" s="71" t="s">
        <v>739</v>
      </c>
      <c r="F889" s="72">
        <v>250</v>
      </c>
      <c r="G889" s="73">
        <v>0</v>
      </c>
      <c r="H889" s="74">
        <f t="shared" si="321"/>
        <v>250</v>
      </c>
      <c r="I889" s="72">
        <v>250</v>
      </c>
      <c r="J889" s="72">
        <v>250</v>
      </c>
      <c r="K889" s="72">
        <v>250</v>
      </c>
      <c r="L889" s="24" t="s">
        <v>310</v>
      </c>
      <c r="M889" s="24" t="s">
        <v>310</v>
      </c>
      <c r="N889" s="24" t="s">
        <v>310</v>
      </c>
    </row>
    <row r="890" spans="3:14">
      <c r="C890" s="136" t="s">
        <v>24</v>
      </c>
      <c r="D890" s="137"/>
      <c r="E890" s="71" t="s">
        <v>742</v>
      </c>
      <c r="F890" s="72">
        <v>175</v>
      </c>
      <c r="G890" s="73">
        <v>0</v>
      </c>
      <c r="H890" s="74">
        <f t="shared" si="321"/>
        <v>175</v>
      </c>
      <c r="I890" s="72">
        <v>175</v>
      </c>
      <c r="J890" s="72">
        <v>175</v>
      </c>
      <c r="K890" s="72">
        <v>175</v>
      </c>
      <c r="L890" s="24" t="s">
        <v>310</v>
      </c>
      <c r="M890" s="24" t="s">
        <v>310</v>
      </c>
      <c r="N890" s="24" t="s">
        <v>310</v>
      </c>
    </row>
    <row r="891" spans="3:14">
      <c r="C891" s="136" t="s">
        <v>25</v>
      </c>
      <c r="D891" s="137"/>
      <c r="E891" s="71" t="s">
        <v>88</v>
      </c>
      <c r="F891" s="72">
        <v>0</v>
      </c>
      <c r="G891" s="73">
        <v>0</v>
      </c>
      <c r="H891" s="74">
        <f t="shared" si="321"/>
        <v>0</v>
      </c>
      <c r="I891" s="72">
        <v>0</v>
      </c>
      <c r="J891" s="72">
        <v>0</v>
      </c>
      <c r="K891" s="72">
        <v>0</v>
      </c>
      <c r="L891" s="24" t="s">
        <v>310</v>
      </c>
      <c r="M891" s="24" t="s">
        <v>310</v>
      </c>
      <c r="N891" s="24" t="s">
        <v>310</v>
      </c>
    </row>
    <row r="892" spans="3:14">
      <c r="C892" s="136" t="s">
        <v>35</v>
      </c>
      <c r="D892" s="137"/>
      <c r="E892" s="71" t="s">
        <v>310</v>
      </c>
      <c r="F892" s="72">
        <v>0</v>
      </c>
      <c r="G892" s="73">
        <v>0</v>
      </c>
      <c r="H892" s="74">
        <f t="shared" si="321"/>
        <v>0</v>
      </c>
      <c r="I892" s="72">
        <v>0</v>
      </c>
      <c r="J892" s="72">
        <v>0</v>
      </c>
      <c r="K892" s="72">
        <v>0</v>
      </c>
      <c r="L892" s="24" t="s">
        <v>310</v>
      </c>
      <c r="M892" s="24" t="s">
        <v>310</v>
      </c>
      <c r="N892" s="24" t="s">
        <v>310</v>
      </c>
    </row>
    <row r="893" spans="3:14">
      <c r="C893" s="136" t="s">
        <v>33</v>
      </c>
      <c r="D893" s="137"/>
      <c r="E893" s="71" t="s">
        <v>731</v>
      </c>
      <c r="F893" s="24" t="s">
        <v>731</v>
      </c>
      <c r="G893" s="73">
        <v>0</v>
      </c>
      <c r="H893" s="24" t="s">
        <v>731</v>
      </c>
      <c r="I893" s="72" t="s">
        <v>731</v>
      </c>
      <c r="J893" s="72" t="s">
        <v>731</v>
      </c>
      <c r="K893" s="72" t="s">
        <v>731</v>
      </c>
      <c r="L893" s="24" t="s">
        <v>310</v>
      </c>
      <c r="M893" s="24" t="s">
        <v>310</v>
      </c>
      <c r="N893" s="24" t="s">
        <v>310</v>
      </c>
    </row>
    <row r="895" spans="3:14">
      <c r="C895" s="4" t="s">
        <v>2</v>
      </c>
      <c r="D895" s="5" t="s">
        <v>751</v>
      </c>
      <c r="E895" s="60"/>
    </row>
    <row r="896" spans="3:14" ht="15.75">
      <c r="C896" s="4" t="s">
        <v>5</v>
      </c>
      <c r="D896" s="16" t="s">
        <v>881</v>
      </c>
      <c r="E896" s="60"/>
    </row>
    <row r="897" spans="2:14" ht="15" customHeight="1">
      <c r="C897" s="4" t="s">
        <v>37</v>
      </c>
      <c r="D897" s="5" t="s">
        <v>882</v>
      </c>
      <c r="E897" s="60"/>
    </row>
    <row r="898" spans="2:14">
      <c r="C898" s="4" t="s">
        <v>38</v>
      </c>
      <c r="D898" s="5" t="s">
        <v>835</v>
      </c>
    </row>
    <row r="899" spans="2:14" s="10" customFormat="1">
      <c r="B899" s="9"/>
      <c r="E899" s="61"/>
      <c r="F899" s="147" t="s">
        <v>3</v>
      </c>
      <c r="G899" s="148"/>
      <c r="H899" s="149"/>
      <c r="I899" s="146" t="s">
        <v>4</v>
      </c>
      <c r="J899" s="146"/>
      <c r="K899" s="146"/>
      <c r="L899" s="146" t="s">
        <v>27</v>
      </c>
      <c r="M899" s="146"/>
      <c r="N899" s="146"/>
    </row>
    <row r="900" spans="2:14" s="10" customFormat="1">
      <c r="B900" s="9"/>
      <c r="E900" s="61"/>
      <c r="F900" s="147" t="s">
        <v>6</v>
      </c>
      <c r="G900" s="148"/>
      <c r="H900" s="149"/>
      <c r="I900" s="150" t="s">
        <v>26</v>
      </c>
      <c r="J900" s="150"/>
      <c r="K900" s="150"/>
      <c r="L900" s="150" t="s">
        <v>26</v>
      </c>
      <c r="M900" s="150"/>
      <c r="N900" s="150"/>
    </row>
    <row r="901" spans="2:14" s="13" customFormat="1">
      <c r="B901" s="11"/>
      <c r="C901" s="151" t="s">
        <v>14</v>
      </c>
      <c r="D901" s="152"/>
      <c r="E901" s="62" t="s">
        <v>17</v>
      </c>
      <c r="F901" s="28" t="s">
        <v>8</v>
      </c>
      <c r="G901" s="28" t="s">
        <v>18</v>
      </c>
      <c r="H901" s="28" t="s">
        <v>19</v>
      </c>
      <c r="I901" s="28" t="s">
        <v>9</v>
      </c>
      <c r="J901" s="28" t="s">
        <v>10</v>
      </c>
      <c r="K901" s="28" t="s">
        <v>11</v>
      </c>
      <c r="L901" s="28" t="s">
        <v>9</v>
      </c>
      <c r="M901" s="28" t="s">
        <v>10</v>
      </c>
      <c r="N901" s="28" t="s">
        <v>11</v>
      </c>
    </row>
    <row r="902" spans="2:14" s="13" customFormat="1">
      <c r="B902" s="11"/>
      <c r="C902" s="43"/>
      <c r="D902" s="44"/>
      <c r="E902" s="62"/>
      <c r="F902" s="28"/>
      <c r="G902" s="28"/>
      <c r="H902" s="28"/>
      <c r="I902" s="63">
        <v>2.9172953945737067E-2</v>
      </c>
      <c r="J902" s="63">
        <v>2.2747435976189303E-2</v>
      </c>
      <c r="K902" s="63">
        <v>1.8904256546730558E-2</v>
      </c>
      <c r="L902" s="28"/>
      <c r="M902" s="28"/>
      <c r="N902" s="28"/>
    </row>
    <row r="903" spans="2:14" ht="33" customHeight="1">
      <c r="C903" s="157" t="s">
        <v>15</v>
      </c>
      <c r="D903" s="158"/>
      <c r="E903" s="64" t="s">
        <v>883</v>
      </c>
      <c r="F903" s="18">
        <v>28912</v>
      </c>
      <c r="G903" s="65">
        <v>2.5000000000000001E-2</v>
      </c>
      <c r="H903" s="18">
        <f>(F903*(100%-G903))</f>
        <v>28189.200000000001</v>
      </c>
      <c r="I903" s="18">
        <f>$H$903*I902</f>
        <v>822.36223336717137</v>
      </c>
      <c r="J903" s="18">
        <f>$H$903*J902</f>
        <v>641.23202221999554</v>
      </c>
      <c r="K903" s="18">
        <f>$H$903*K902</f>
        <v>532.89586864709702</v>
      </c>
      <c r="L903" s="18" t="s">
        <v>310</v>
      </c>
      <c r="M903" s="18" t="s">
        <v>310</v>
      </c>
      <c r="N903" s="18" t="s">
        <v>310</v>
      </c>
    </row>
    <row r="904" spans="2:14">
      <c r="B904" s="15"/>
      <c r="C904" s="156" t="s">
        <v>20</v>
      </c>
      <c r="D904" s="156"/>
      <c r="E904" s="156"/>
      <c r="F904" s="156"/>
      <c r="G904" s="156"/>
      <c r="H904" s="156"/>
      <c r="I904" s="156"/>
      <c r="J904" s="156"/>
      <c r="K904" s="156"/>
    </row>
    <row r="905" spans="2:14">
      <c r="C905" s="138" t="s">
        <v>841</v>
      </c>
      <c r="D905" s="139" t="s">
        <v>841</v>
      </c>
      <c r="E905" s="64" t="s">
        <v>864</v>
      </c>
      <c r="F905" s="18">
        <v>2493</v>
      </c>
      <c r="G905" s="66">
        <v>0</v>
      </c>
      <c r="H905" s="18">
        <f t="shared" ref="H905:H922" si="322">(F905*(100%-G905))</f>
        <v>2493</v>
      </c>
      <c r="I905" s="18">
        <f>$H$905*I902</f>
        <v>72.728174186722512</v>
      </c>
      <c r="J905" s="18">
        <f t="shared" ref="J905:K905" si="323">$H$905*J902</f>
        <v>56.709357888639929</v>
      </c>
      <c r="K905" s="18">
        <f t="shared" si="323"/>
        <v>47.12831157099928</v>
      </c>
      <c r="L905" s="18" t="s">
        <v>310</v>
      </c>
      <c r="M905" s="18" t="s">
        <v>310</v>
      </c>
      <c r="N905" s="18" t="s">
        <v>310</v>
      </c>
    </row>
    <row r="906" spans="2:14" ht="30">
      <c r="C906" s="138" t="s">
        <v>865</v>
      </c>
      <c r="D906" s="139" t="s">
        <v>865</v>
      </c>
      <c r="E906" s="64" t="s">
        <v>760</v>
      </c>
      <c r="F906" s="18">
        <v>1183</v>
      </c>
      <c r="G906" s="66">
        <v>0</v>
      </c>
      <c r="H906" s="18">
        <f t="shared" si="322"/>
        <v>1183</v>
      </c>
      <c r="I906" s="18">
        <f>$H$906*I902</f>
        <v>34.511604517806951</v>
      </c>
      <c r="J906" s="18">
        <f t="shared" ref="J906:K906" si="324">$H$906*J902</f>
        <v>26.910216759831947</v>
      </c>
      <c r="K906" s="18">
        <f t="shared" si="324"/>
        <v>22.363735494782251</v>
      </c>
      <c r="L906" s="18" t="s">
        <v>310</v>
      </c>
      <c r="M906" s="18" t="s">
        <v>310</v>
      </c>
      <c r="N906" s="18" t="s">
        <v>310</v>
      </c>
    </row>
    <row r="907" spans="2:14" ht="30">
      <c r="C907" s="138" t="s">
        <v>761</v>
      </c>
      <c r="D907" s="139" t="s">
        <v>761</v>
      </c>
      <c r="E907" s="64" t="s">
        <v>762</v>
      </c>
      <c r="F907" s="18">
        <v>686</v>
      </c>
      <c r="G907" s="66">
        <v>0</v>
      </c>
      <c r="H907" s="18">
        <f t="shared" si="322"/>
        <v>686</v>
      </c>
      <c r="I907" s="18">
        <f>$H$907*I902</f>
        <v>20.012646406775627</v>
      </c>
      <c r="J907" s="18">
        <f t="shared" ref="J907:K907" si="325">$H$907*J902</f>
        <v>15.604741079665862</v>
      </c>
      <c r="K907" s="18">
        <f t="shared" si="325"/>
        <v>12.968319991057163</v>
      </c>
      <c r="L907" s="18" t="s">
        <v>310</v>
      </c>
      <c r="M907" s="18" t="s">
        <v>310</v>
      </c>
      <c r="N907" s="18" t="s">
        <v>310</v>
      </c>
    </row>
    <row r="908" spans="2:14" ht="30">
      <c r="C908" s="138" t="s">
        <v>866</v>
      </c>
      <c r="D908" s="139" t="s">
        <v>866</v>
      </c>
      <c r="E908" s="64" t="s">
        <v>867</v>
      </c>
      <c r="F908" s="18">
        <v>18575</v>
      </c>
      <c r="G908" s="66">
        <v>0</v>
      </c>
      <c r="H908" s="18">
        <f t="shared" si="322"/>
        <v>18575</v>
      </c>
      <c r="I908" s="18">
        <f>$H$908*I902</f>
        <v>541.88761954206598</v>
      </c>
      <c r="J908" s="18">
        <f t="shared" ref="J908:K908" si="326">$H$908*J902</f>
        <v>422.53362325771633</v>
      </c>
      <c r="K908" s="18">
        <f t="shared" si="326"/>
        <v>351.14656535552012</v>
      </c>
      <c r="L908" s="18" t="s">
        <v>310</v>
      </c>
      <c r="M908" s="18" t="s">
        <v>310</v>
      </c>
      <c r="N908" s="18" t="s">
        <v>310</v>
      </c>
    </row>
    <row r="909" spans="2:14" ht="30">
      <c r="C909" s="138" t="s">
        <v>765</v>
      </c>
      <c r="D909" s="139" t="s">
        <v>765</v>
      </c>
      <c r="E909" s="64" t="s">
        <v>766</v>
      </c>
      <c r="F909" s="18">
        <v>1037</v>
      </c>
      <c r="G909" s="66">
        <v>0</v>
      </c>
      <c r="H909" s="18">
        <f t="shared" si="322"/>
        <v>1037</v>
      </c>
      <c r="I909" s="18">
        <f>$H$909*I902</f>
        <v>30.252353241729338</v>
      </c>
      <c r="J909" s="18">
        <f t="shared" ref="J909:K909" si="327">$H$909*J902</f>
        <v>23.589091107308306</v>
      </c>
      <c r="K909" s="18">
        <f t="shared" si="327"/>
        <v>19.603714038959588</v>
      </c>
      <c r="L909" s="18" t="s">
        <v>310</v>
      </c>
      <c r="M909" s="18" t="s">
        <v>310</v>
      </c>
      <c r="N909" s="18" t="s">
        <v>310</v>
      </c>
    </row>
    <row r="910" spans="2:14" ht="45">
      <c r="C910" s="138" t="s">
        <v>767</v>
      </c>
      <c r="D910" s="139" t="s">
        <v>767</v>
      </c>
      <c r="E910" s="64" t="s">
        <v>768</v>
      </c>
      <c r="F910" s="18">
        <v>1150</v>
      </c>
      <c r="G910" s="66">
        <v>0</v>
      </c>
      <c r="H910" s="18">
        <f t="shared" si="322"/>
        <v>1150</v>
      </c>
      <c r="I910" s="18">
        <f>$H$910*I902</f>
        <v>33.548897037597627</v>
      </c>
      <c r="J910" s="18">
        <f t="shared" ref="J910:K910" si="328">$H$910*J902</f>
        <v>26.159551372617699</v>
      </c>
      <c r="K910" s="18">
        <f t="shared" si="328"/>
        <v>21.739895028740143</v>
      </c>
      <c r="L910" s="18" t="s">
        <v>310</v>
      </c>
      <c r="M910" s="18" t="s">
        <v>310</v>
      </c>
      <c r="N910" s="18" t="s">
        <v>310</v>
      </c>
    </row>
    <row r="911" spans="2:14" ht="30">
      <c r="C911" s="138" t="s">
        <v>868</v>
      </c>
      <c r="D911" s="139" t="s">
        <v>868</v>
      </c>
      <c r="E911" s="64" t="s">
        <v>869</v>
      </c>
      <c r="F911" s="18">
        <v>30055</v>
      </c>
      <c r="G911" s="66">
        <v>0</v>
      </c>
      <c r="H911" s="18">
        <f t="shared" si="322"/>
        <v>30055</v>
      </c>
      <c r="I911" s="18">
        <f>$H$911*I902</f>
        <v>876.79313083912757</v>
      </c>
      <c r="J911" s="18">
        <f t="shared" ref="J911:K911" si="329">$H$911*J902</f>
        <v>683.67418826436949</v>
      </c>
      <c r="K911" s="18">
        <f t="shared" si="329"/>
        <v>568.16743051198694</v>
      </c>
      <c r="L911" s="18" t="s">
        <v>310</v>
      </c>
      <c r="M911" s="18" t="s">
        <v>310</v>
      </c>
      <c r="N911" s="18" t="s">
        <v>310</v>
      </c>
    </row>
    <row r="912" spans="2:14" ht="30">
      <c r="C912" s="138" t="s">
        <v>771</v>
      </c>
      <c r="D912" s="139" t="s">
        <v>771</v>
      </c>
      <c r="E912" s="64" t="s">
        <v>772</v>
      </c>
      <c r="F912" s="18">
        <v>2074</v>
      </c>
      <c r="G912" s="66">
        <v>0</v>
      </c>
      <c r="H912" s="18">
        <f t="shared" si="322"/>
        <v>2074</v>
      </c>
      <c r="I912" s="18">
        <f>$H$912*I902</f>
        <v>60.504706483458676</v>
      </c>
      <c r="J912" s="18">
        <f t="shared" ref="J912:K912" si="330">$H$912*J902</f>
        <v>47.178182214616612</v>
      </c>
      <c r="K912" s="18">
        <f t="shared" si="330"/>
        <v>39.207428077919175</v>
      </c>
      <c r="L912" s="18" t="s">
        <v>310</v>
      </c>
      <c r="M912" s="18" t="s">
        <v>310</v>
      </c>
      <c r="N912" s="18" t="s">
        <v>310</v>
      </c>
    </row>
    <row r="913" spans="3:14" ht="30">
      <c r="C913" s="138" t="s">
        <v>870</v>
      </c>
      <c r="D913" s="139" t="s">
        <v>870</v>
      </c>
      <c r="E913" s="64" t="s">
        <v>871</v>
      </c>
      <c r="F913" s="18">
        <v>36110</v>
      </c>
      <c r="G913" s="66">
        <v>0</v>
      </c>
      <c r="H913" s="18">
        <f t="shared" si="322"/>
        <v>36110</v>
      </c>
      <c r="I913" s="18">
        <f>$H$913*I902</f>
        <v>1053.4353669805655</v>
      </c>
      <c r="J913" s="18">
        <f t="shared" ref="J913:K913" si="331">$H$913*J902</f>
        <v>821.40991310019569</v>
      </c>
      <c r="K913" s="18">
        <f t="shared" si="331"/>
        <v>682.63270390244043</v>
      </c>
      <c r="L913" s="18" t="s">
        <v>310</v>
      </c>
      <c r="M913" s="18" t="s">
        <v>310</v>
      </c>
      <c r="N913" s="18" t="s">
        <v>310</v>
      </c>
    </row>
    <row r="914" spans="3:14" ht="45">
      <c r="C914" s="138" t="s">
        <v>872</v>
      </c>
      <c r="D914" s="139" t="s">
        <v>872</v>
      </c>
      <c r="E914" s="64" t="s">
        <v>873</v>
      </c>
      <c r="F914" s="18">
        <v>40215</v>
      </c>
      <c r="G914" s="66">
        <v>0</v>
      </c>
      <c r="H914" s="18">
        <f t="shared" si="322"/>
        <v>40215</v>
      </c>
      <c r="I914" s="18">
        <f>$H$914*I902</f>
        <v>1173.1903429278161</v>
      </c>
      <c r="J914" s="18">
        <f t="shared" ref="J914:K914" si="332">$H$914*J902</f>
        <v>914.78813778245285</v>
      </c>
      <c r="K914" s="18">
        <f t="shared" si="332"/>
        <v>760.23467702676942</v>
      </c>
      <c r="L914" s="18" t="s">
        <v>310</v>
      </c>
      <c r="M914" s="18" t="s">
        <v>310</v>
      </c>
      <c r="N914" s="18" t="s">
        <v>310</v>
      </c>
    </row>
    <row r="915" spans="3:14" ht="45">
      <c r="C915" s="138" t="s">
        <v>777</v>
      </c>
      <c r="D915" s="139" t="s">
        <v>777</v>
      </c>
      <c r="E915" s="64" t="s">
        <v>778</v>
      </c>
      <c r="F915" s="18">
        <v>4617</v>
      </c>
      <c r="G915" s="66">
        <v>0</v>
      </c>
      <c r="H915" s="18">
        <f t="shared" si="322"/>
        <v>4617</v>
      </c>
      <c r="I915" s="18">
        <f>$H$915*I902</f>
        <v>134.69152836746804</v>
      </c>
      <c r="J915" s="18">
        <f t="shared" ref="J915:K915" si="333">$H$915*J902</f>
        <v>105.02491190206601</v>
      </c>
      <c r="K915" s="18">
        <f t="shared" si="333"/>
        <v>87.280952476254981</v>
      </c>
      <c r="L915" s="18" t="s">
        <v>310</v>
      </c>
      <c r="M915" s="18" t="s">
        <v>310</v>
      </c>
      <c r="N915" s="18" t="s">
        <v>310</v>
      </c>
    </row>
    <row r="916" spans="3:14" ht="30">
      <c r="C916" s="138" t="s">
        <v>779</v>
      </c>
      <c r="D916" s="139" t="s">
        <v>779</v>
      </c>
      <c r="E916" s="64" t="s">
        <v>780</v>
      </c>
      <c r="F916" s="18">
        <v>625</v>
      </c>
      <c r="G916" s="66">
        <v>0</v>
      </c>
      <c r="H916" s="18">
        <f t="shared" si="322"/>
        <v>625</v>
      </c>
      <c r="I916" s="18">
        <f>$H$916*I902</f>
        <v>18.233096216085666</v>
      </c>
      <c r="J916" s="18">
        <f t="shared" ref="J916:K916" si="334">$H$916*J902</f>
        <v>14.217147485118314</v>
      </c>
      <c r="K916" s="18">
        <f t="shared" si="334"/>
        <v>11.815160341706598</v>
      </c>
      <c r="L916" s="18" t="s">
        <v>310</v>
      </c>
      <c r="M916" s="18" t="s">
        <v>310</v>
      </c>
      <c r="N916" s="18" t="s">
        <v>310</v>
      </c>
    </row>
    <row r="917" spans="3:14" ht="30">
      <c r="C917" s="138" t="s">
        <v>781</v>
      </c>
      <c r="D917" s="139" t="s">
        <v>781</v>
      </c>
      <c r="E917" s="64" t="s">
        <v>782</v>
      </c>
      <c r="F917" s="18">
        <v>4158</v>
      </c>
      <c r="G917" s="66">
        <v>0</v>
      </c>
      <c r="H917" s="18">
        <f t="shared" si="322"/>
        <v>4158</v>
      </c>
      <c r="I917" s="18">
        <f>$H$917*I902</f>
        <v>121.30114250637472</v>
      </c>
      <c r="J917" s="18">
        <f t="shared" ref="J917:K917" si="335">$H$917*J902</f>
        <v>94.583838788995124</v>
      </c>
      <c r="K917" s="18">
        <f t="shared" si="335"/>
        <v>78.603898721305654</v>
      </c>
      <c r="L917" s="18" t="s">
        <v>310</v>
      </c>
      <c r="M917" s="18" t="s">
        <v>310</v>
      </c>
      <c r="N917" s="18" t="s">
        <v>310</v>
      </c>
    </row>
    <row r="918" spans="3:14" ht="45">
      <c r="C918" s="138" t="s">
        <v>783</v>
      </c>
      <c r="D918" s="139" t="s">
        <v>783</v>
      </c>
      <c r="E918" s="64" t="s">
        <v>784</v>
      </c>
      <c r="F918" s="18">
        <v>16910</v>
      </c>
      <c r="G918" s="66">
        <v>0</v>
      </c>
      <c r="H918" s="18">
        <f t="shared" si="322"/>
        <v>16910</v>
      </c>
      <c r="I918" s="78">
        <f>$H$918*I902</f>
        <v>493.31465122241377</v>
      </c>
      <c r="J918" s="78">
        <f t="shared" ref="J918:K918" si="336">$H$918*J902</f>
        <v>384.65914235736113</v>
      </c>
      <c r="K918" s="78">
        <f t="shared" si="336"/>
        <v>319.67097820521371</v>
      </c>
      <c r="L918" s="18" t="s">
        <v>310</v>
      </c>
      <c r="M918" s="18" t="s">
        <v>310</v>
      </c>
      <c r="N918" s="18" t="s">
        <v>310</v>
      </c>
    </row>
    <row r="919" spans="3:14" ht="45">
      <c r="C919" s="138" t="s">
        <v>785</v>
      </c>
      <c r="D919" s="139" t="s">
        <v>785</v>
      </c>
      <c r="E919" s="64" t="s">
        <v>786</v>
      </c>
      <c r="F919" s="18">
        <v>1435</v>
      </c>
      <c r="G919" s="66">
        <v>0</v>
      </c>
      <c r="H919" s="18">
        <f t="shared" si="322"/>
        <v>1435</v>
      </c>
      <c r="I919" s="18">
        <f>$H$919*I902</f>
        <v>41.863188912132692</v>
      </c>
      <c r="J919" s="18">
        <f t="shared" ref="J919:K919" si="337">$H$919*J902</f>
        <v>32.642570625831652</v>
      </c>
      <c r="K919" s="18">
        <f t="shared" si="337"/>
        <v>27.127608144558351</v>
      </c>
      <c r="L919" s="18" t="s">
        <v>310</v>
      </c>
      <c r="M919" s="18" t="s">
        <v>310</v>
      </c>
      <c r="N919" s="18" t="s">
        <v>310</v>
      </c>
    </row>
    <row r="920" spans="3:14" ht="60">
      <c r="C920" s="138" t="s">
        <v>787</v>
      </c>
      <c r="D920" s="139" t="s">
        <v>787</v>
      </c>
      <c r="E920" s="64" t="s">
        <v>788</v>
      </c>
      <c r="F920" s="18">
        <v>8820</v>
      </c>
      <c r="G920" s="66">
        <v>0</v>
      </c>
      <c r="H920" s="18">
        <f t="shared" si="322"/>
        <v>8820</v>
      </c>
      <c r="I920" s="18">
        <f>$H$920*I902</f>
        <v>257.30545380140092</v>
      </c>
      <c r="J920" s="18">
        <f t="shared" ref="J920:K920" si="338">$H$920*J902</f>
        <v>200.63238530998964</v>
      </c>
      <c r="K920" s="18">
        <f t="shared" si="338"/>
        <v>166.73554274216352</v>
      </c>
      <c r="L920" s="18" t="s">
        <v>310</v>
      </c>
      <c r="M920" s="18" t="s">
        <v>310</v>
      </c>
      <c r="N920" s="18" t="s">
        <v>310</v>
      </c>
    </row>
    <row r="921" spans="3:14" ht="45">
      <c r="C921" s="138" t="s">
        <v>785</v>
      </c>
      <c r="D921" s="139" t="s">
        <v>785</v>
      </c>
      <c r="E921" s="64" t="s">
        <v>786</v>
      </c>
      <c r="F921" s="18">
        <v>1435</v>
      </c>
      <c r="G921" s="66">
        <v>0</v>
      </c>
      <c r="H921" s="18">
        <f t="shared" si="322"/>
        <v>1435</v>
      </c>
      <c r="I921" s="18">
        <f>$H$921*I902</f>
        <v>41.863188912132692</v>
      </c>
      <c r="J921" s="18">
        <f t="shared" ref="J921:K921" si="339">$H$921*J902</f>
        <v>32.642570625831652</v>
      </c>
      <c r="K921" s="18">
        <f t="shared" si="339"/>
        <v>27.127608144558351</v>
      </c>
      <c r="L921" s="18" t="s">
        <v>310</v>
      </c>
      <c r="M921" s="18" t="s">
        <v>310</v>
      </c>
      <c r="N921" s="18" t="s">
        <v>310</v>
      </c>
    </row>
    <row r="922" spans="3:14" ht="30">
      <c r="C922" s="138" t="s">
        <v>789</v>
      </c>
      <c r="D922" s="139" t="s">
        <v>789</v>
      </c>
      <c r="E922" s="64" t="s">
        <v>790</v>
      </c>
      <c r="F922" s="18">
        <v>173</v>
      </c>
      <c r="G922" s="66">
        <v>0</v>
      </c>
      <c r="H922" s="18">
        <f t="shared" si="322"/>
        <v>173</v>
      </c>
      <c r="I922" s="18">
        <f>$H$922*I902</f>
        <v>5.0469210326125129</v>
      </c>
      <c r="J922" s="18">
        <f t="shared" ref="J922:K922" si="340">$H$922*J902</f>
        <v>3.9353064238807494</v>
      </c>
      <c r="K922" s="18">
        <f t="shared" si="340"/>
        <v>3.2704363825843865</v>
      </c>
      <c r="L922" s="18" t="s">
        <v>310</v>
      </c>
      <c r="M922" s="18" t="s">
        <v>310</v>
      </c>
      <c r="N922" s="18" t="s">
        <v>310</v>
      </c>
    </row>
    <row r="923" spans="3:14">
      <c r="C923" s="140" t="s">
        <v>23</v>
      </c>
      <c r="D923" s="140"/>
      <c r="E923" s="140"/>
      <c r="F923" s="140"/>
      <c r="G923" s="140"/>
      <c r="H923" s="140"/>
      <c r="I923" s="140"/>
      <c r="J923" s="140"/>
      <c r="K923" s="140"/>
    </row>
    <row r="924" spans="3:14">
      <c r="C924" s="138" t="s">
        <v>310</v>
      </c>
      <c r="D924" s="139"/>
      <c r="E924" s="64" t="s">
        <v>310</v>
      </c>
      <c r="F924" s="64" t="s">
        <v>310</v>
      </c>
      <c r="G924" s="64" t="s">
        <v>310</v>
      </c>
      <c r="H924" s="64" t="s">
        <v>310</v>
      </c>
      <c r="I924" s="64" t="s">
        <v>310</v>
      </c>
      <c r="J924" s="64" t="s">
        <v>310</v>
      </c>
      <c r="K924" s="64" t="s">
        <v>310</v>
      </c>
      <c r="L924" s="64" t="s">
        <v>310</v>
      </c>
      <c r="M924" s="64" t="s">
        <v>310</v>
      </c>
      <c r="N924" s="64" t="s">
        <v>310</v>
      </c>
    </row>
    <row r="925" spans="3:14" ht="15" customHeight="1">
      <c r="C925" s="140" t="s">
        <v>22</v>
      </c>
      <c r="D925" s="140"/>
      <c r="E925" s="140"/>
      <c r="F925" s="140"/>
      <c r="G925" s="140"/>
      <c r="H925" s="140"/>
      <c r="I925" s="140"/>
      <c r="J925" s="140"/>
      <c r="K925" s="140"/>
    </row>
    <row r="926" spans="3:14" ht="15" customHeight="1">
      <c r="C926" s="138" t="s">
        <v>310</v>
      </c>
      <c r="D926" s="139"/>
      <c r="E926" s="64" t="s">
        <v>310</v>
      </c>
      <c r="F926" s="64" t="s">
        <v>310</v>
      </c>
      <c r="G926" s="64" t="s">
        <v>310</v>
      </c>
      <c r="H926" s="64" t="s">
        <v>310</v>
      </c>
      <c r="I926" s="64" t="s">
        <v>310</v>
      </c>
      <c r="J926" s="64" t="s">
        <v>310</v>
      </c>
      <c r="K926" s="64" t="s">
        <v>310</v>
      </c>
      <c r="L926" s="64" t="s">
        <v>310</v>
      </c>
      <c r="M926" s="64" t="s">
        <v>310</v>
      </c>
      <c r="N926" s="64" t="s">
        <v>310</v>
      </c>
    </row>
    <row r="927" spans="3:14" ht="15" customHeight="1">
      <c r="C927" s="140" t="s">
        <v>34</v>
      </c>
      <c r="D927" s="140"/>
      <c r="E927" s="140"/>
      <c r="F927" s="140"/>
      <c r="G927" s="140"/>
      <c r="H927" s="140"/>
      <c r="I927" s="140"/>
      <c r="J927" s="140"/>
      <c r="K927" s="137"/>
    </row>
    <row r="928" spans="3:14" ht="15" customHeight="1">
      <c r="C928" s="138" t="s">
        <v>791</v>
      </c>
      <c r="D928" s="139"/>
      <c r="E928" s="67" t="s">
        <v>791</v>
      </c>
      <c r="F928" s="18">
        <v>175</v>
      </c>
      <c r="G928" s="66">
        <v>0</v>
      </c>
      <c r="H928" s="18">
        <f t="shared" ref="H928" si="341">(F928*(100%-G928))</f>
        <v>175</v>
      </c>
      <c r="I928" s="18">
        <v>175</v>
      </c>
      <c r="J928" s="18">
        <v>175</v>
      </c>
      <c r="K928" s="18">
        <v>175</v>
      </c>
      <c r="L928" s="64" t="s">
        <v>310</v>
      </c>
      <c r="M928" s="64" t="s">
        <v>310</v>
      </c>
      <c r="N928" s="64" t="s">
        <v>310</v>
      </c>
    </row>
    <row r="929" spans="3:14" ht="15" customHeight="1">
      <c r="C929" s="138" t="s">
        <v>874</v>
      </c>
      <c r="D929" s="139" t="s">
        <v>874</v>
      </c>
      <c r="E929" s="64" t="s">
        <v>875</v>
      </c>
      <c r="F929" s="77" t="s">
        <v>876</v>
      </c>
      <c r="G929" s="66">
        <v>0</v>
      </c>
      <c r="H929" s="77" t="s">
        <v>876</v>
      </c>
      <c r="I929" s="77" t="s">
        <v>876</v>
      </c>
      <c r="J929" s="77" t="s">
        <v>876</v>
      </c>
      <c r="K929" s="77" t="s">
        <v>876</v>
      </c>
      <c r="L929" s="64" t="s">
        <v>310</v>
      </c>
      <c r="M929" s="64" t="s">
        <v>310</v>
      </c>
      <c r="N929" s="64" t="s">
        <v>310</v>
      </c>
    </row>
    <row r="930" spans="3:14" ht="15" customHeight="1">
      <c r="C930" s="138" t="s">
        <v>801</v>
      </c>
      <c r="D930" s="139" t="s">
        <v>799</v>
      </c>
      <c r="E930" s="64" t="s">
        <v>802</v>
      </c>
      <c r="F930" s="75">
        <v>0.08</v>
      </c>
      <c r="G930" s="66">
        <v>0</v>
      </c>
      <c r="H930" s="75">
        <v>0.08</v>
      </c>
      <c r="I930" s="75">
        <v>0.08</v>
      </c>
      <c r="J930" s="75">
        <v>0.08</v>
      </c>
      <c r="K930" s="75">
        <v>0.08</v>
      </c>
      <c r="L930" s="64" t="s">
        <v>310</v>
      </c>
      <c r="M930" s="64" t="s">
        <v>310</v>
      </c>
      <c r="N930" s="64" t="s">
        <v>310</v>
      </c>
    </row>
    <row r="931" spans="3:14" ht="15" customHeight="1">
      <c r="C931" s="138" t="s">
        <v>803</v>
      </c>
      <c r="D931" s="139" t="s">
        <v>799</v>
      </c>
      <c r="E931" s="64" t="s">
        <v>804</v>
      </c>
      <c r="F931" s="75">
        <v>0.08</v>
      </c>
      <c r="G931" s="66">
        <v>0</v>
      </c>
      <c r="H931" s="75">
        <v>0.08</v>
      </c>
      <c r="I931" s="75">
        <v>0.08</v>
      </c>
      <c r="J931" s="75">
        <v>0.08</v>
      </c>
      <c r="K931" s="75">
        <v>0.08</v>
      </c>
      <c r="L931" s="64" t="s">
        <v>310</v>
      </c>
      <c r="M931" s="64" t="s">
        <v>310</v>
      </c>
      <c r="N931" s="64" t="s">
        <v>310</v>
      </c>
    </row>
    <row r="932" spans="3:14">
      <c r="C932" s="3" t="s">
        <v>16</v>
      </c>
      <c r="F932" s="19"/>
      <c r="G932" s="19"/>
      <c r="H932" s="19"/>
      <c r="I932" s="19"/>
      <c r="J932" s="19"/>
      <c r="K932" s="19"/>
    </row>
    <row r="933" spans="3:14">
      <c r="C933" s="142" t="s">
        <v>29</v>
      </c>
      <c r="D933" s="143"/>
      <c r="E933" s="69" t="s">
        <v>731</v>
      </c>
      <c r="F933" s="26" t="s">
        <v>731</v>
      </c>
      <c r="G933" s="70">
        <v>0</v>
      </c>
      <c r="H933" s="26" t="s">
        <v>731</v>
      </c>
      <c r="I933" s="26" t="s">
        <v>731</v>
      </c>
      <c r="J933" s="26" t="s">
        <v>731</v>
      </c>
      <c r="K933" s="26" t="s">
        <v>731</v>
      </c>
      <c r="L933" s="18" t="s">
        <v>310</v>
      </c>
      <c r="M933" s="18" t="s">
        <v>310</v>
      </c>
      <c r="N933" s="18" t="s">
        <v>310</v>
      </c>
    </row>
    <row r="934" spans="3:14">
      <c r="C934" s="142" t="s">
        <v>732</v>
      </c>
      <c r="D934" s="143"/>
      <c r="E934" s="69" t="s">
        <v>732</v>
      </c>
      <c r="F934" s="20">
        <v>495</v>
      </c>
      <c r="G934" s="70">
        <v>0</v>
      </c>
      <c r="H934" s="18">
        <f t="shared" ref="H934" si="342">(F934*(100%-G934))</f>
        <v>495</v>
      </c>
      <c r="I934" s="20">
        <v>495</v>
      </c>
      <c r="J934" s="20">
        <v>495</v>
      </c>
      <c r="K934" s="20">
        <v>495</v>
      </c>
      <c r="L934" s="18" t="s">
        <v>310</v>
      </c>
      <c r="M934" s="18" t="s">
        <v>310</v>
      </c>
      <c r="N934" s="18" t="s">
        <v>310</v>
      </c>
    </row>
    <row r="935" spans="3:14">
      <c r="C935" s="136" t="s">
        <v>40</v>
      </c>
      <c r="D935" s="137"/>
      <c r="E935" s="71" t="s">
        <v>310</v>
      </c>
      <c r="F935" s="72" t="s">
        <v>310</v>
      </c>
      <c r="G935" s="73">
        <v>0</v>
      </c>
      <c r="H935" s="74">
        <v>0</v>
      </c>
      <c r="I935" s="72" t="s">
        <v>310</v>
      </c>
      <c r="J935" s="72" t="s">
        <v>310</v>
      </c>
      <c r="K935" s="72" t="s">
        <v>310</v>
      </c>
      <c r="L935" s="24" t="s">
        <v>310</v>
      </c>
      <c r="M935" s="24" t="s">
        <v>310</v>
      </c>
      <c r="N935" s="24" t="s">
        <v>310</v>
      </c>
    </row>
    <row r="936" spans="3:14">
      <c r="C936" s="136" t="s">
        <v>734</v>
      </c>
      <c r="D936" s="137"/>
      <c r="E936" s="71" t="s">
        <v>735</v>
      </c>
      <c r="F936" s="72">
        <v>150</v>
      </c>
      <c r="G936" s="73">
        <v>0</v>
      </c>
      <c r="H936" s="74">
        <f t="shared" ref="H936:H941" si="343">(F936*(100%-G936))</f>
        <v>150</v>
      </c>
      <c r="I936" s="72">
        <v>150</v>
      </c>
      <c r="J936" s="72">
        <v>150</v>
      </c>
      <c r="K936" s="72">
        <v>150</v>
      </c>
      <c r="L936" s="24" t="s">
        <v>310</v>
      </c>
      <c r="M936" s="24" t="s">
        <v>310</v>
      </c>
      <c r="N936" s="24" t="s">
        <v>310</v>
      </c>
    </row>
    <row r="937" spans="3:14">
      <c r="C937" s="136" t="s">
        <v>736</v>
      </c>
      <c r="D937" s="137"/>
      <c r="E937" s="71" t="s">
        <v>737</v>
      </c>
      <c r="F937" s="72">
        <v>185</v>
      </c>
      <c r="G937" s="73">
        <v>0</v>
      </c>
      <c r="H937" s="74">
        <f t="shared" si="343"/>
        <v>185</v>
      </c>
      <c r="I937" s="72">
        <v>185</v>
      </c>
      <c r="J937" s="72">
        <v>185</v>
      </c>
      <c r="K937" s="72">
        <v>185</v>
      </c>
      <c r="L937" s="24" t="s">
        <v>310</v>
      </c>
      <c r="M937" s="24" t="s">
        <v>310</v>
      </c>
      <c r="N937" s="24" t="s">
        <v>310</v>
      </c>
    </row>
    <row r="938" spans="3:14">
      <c r="C938" s="136" t="s">
        <v>738</v>
      </c>
      <c r="D938" s="137"/>
      <c r="E938" s="71" t="s">
        <v>739</v>
      </c>
      <c r="F938" s="72">
        <v>250</v>
      </c>
      <c r="G938" s="73">
        <v>0</v>
      </c>
      <c r="H938" s="74">
        <f t="shared" si="343"/>
        <v>250</v>
      </c>
      <c r="I938" s="72">
        <v>250</v>
      </c>
      <c r="J938" s="72">
        <v>250</v>
      </c>
      <c r="K938" s="72">
        <v>250</v>
      </c>
      <c r="L938" s="24" t="s">
        <v>310</v>
      </c>
      <c r="M938" s="24" t="s">
        <v>310</v>
      </c>
      <c r="N938" s="24" t="s">
        <v>310</v>
      </c>
    </row>
    <row r="939" spans="3:14">
      <c r="C939" s="136" t="s">
        <v>24</v>
      </c>
      <c r="D939" s="137"/>
      <c r="E939" s="71" t="s">
        <v>742</v>
      </c>
      <c r="F939" s="72">
        <v>175</v>
      </c>
      <c r="G939" s="73">
        <v>0</v>
      </c>
      <c r="H939" s="74">
        <f t="shared" si="343"/>
        <v>175</v>
      </c>
      <c r="I939" s="72">
        <v>175</v>
      </c>
      <c r="J939" s="72">
        <v>175</v>
      </c>
      <c r="K939" s="72">
        <v>175</v>
      </c>
      <c r="L939" s="24" t="s">
        <v>310</v>
      </c>
      <c r="M939" s="24" t="s">
        <v>310</v>
      </c>
      <c r="N939" s="24" t="s">
        <v>310</v>
      </c>
    </row>
    <row r="940" spans="3:14">
      <c r="C940" s="136" t="s">
        <v>25</v>
      </c>
      <c r="D940" s="137"/>
      <c r="E940" s="71" t="s">
        <v>88</v>
      </c>
      <c r="F940" s="72">
        <v>0</v>
      </c>
      <c r="G940" s="73">
        <v>0</v>
      </c>
      <c r="H940" s="74">
        <f t="shared" si="343"/>
        <v>0</v>
      </c>
      <c r="I940" s="72">
        <v>0</v>
      </c>
      <c r="J940" s="72">
        <v>0</v>
      </c>
      <c r="K940" s="72">
        <v>0</v>
      </c>
      <c r="L940" s="24" t="s">
        <v>310</v>
      </c>
      <c r="M940" s="24" t="s">
        <v>310</v>
      </c>
      <c r="N940" s="24" t="s">
        <v>310</v>
      </c>
    </row>
    <row r="941" spans="3:14">
      <c r="C941" s="136" t="s">
        <v>35</v>
      </c>
      <c r="D941" s="137"/>
      <c r="E941" s="71" t="s">
        <v>310</v>
      </c>
      <c r="F941" s="72">
        <v>0</v>
      </c>
      <c r="G941" s="73">
        <v>0</v>
      </c>
      <c r="H941" s="74">
        <f t="shared" si="343"/>
        <v>0</v>
      </c>
      <c r="I941" s="72">
        <v>0</v>
      </c>
      <c r="J941" s="72">
        <v>0</v>
      </c>
      <c r="K941" s="72">
        <v>0</v>
      </c>
      <c r="L941" s="24" t="s">
        <v>310</v>
      </c>
      <c r="M941" s="24" t="s">
        <v>310</v>
      </c>
      <c r="N941" s="24" t="s">
        <v>310</v>
      </c>
    </row>
    <row r="942" spans="3:14">
      <c r="C942" s="136" t="s">
        <v>33</v>
      </c>
      <c r="D942" s="137"/>
      <c r="E942" s="71" t="s">
        <v>731</v>
      </c>
      <c r="F942" s="24" t="s">
        <v>731</v>
      </c>
      <c r="G942" s="73">
        <v>0</v>
      </c>
      <c r="H942" s="24" t="s">
        <v>731</v>
      </c>
      <c r="I942" s="24" t="s">
        <v>731</v>
      </c>
      <c r="J942" s="24" t="s">
        <v>731</v>
      </c>
      <c r="K942" s="24" t="s">
        <v>731</v>
      </c>
      <c r="L942" s="24" t="s">
        <v>310</v>
      </c>
      <c r="M942" s="24" t="s">
        <v>310</v>
      </c>
      <c r="N942" s="24" t="s">
        <v>310</v>
      </c>
    </row>
    <row r="944" spans="3:14">
      <c r="C944" s="4" t="s">
        <v>2</v>
      </c>
      <c r="D944" s="5" t="s">
        <v>751</v>
      </c>
      <c r="E944" s="60"/>
    </row>
    <row r="945" spans="2:14" ht="15.75">
      <c r="C945" s="4" t="s">
        <v>5</v>
      </c>
      <c r="D945" s="16" t="s">
        <v>884</v>
      </c>
      <c r="E945" s="60"/>
    </row>
    <row r="946" spans="2:14" ht="15" customHeight="1">
      <c r="C946" s="4" t="s">
        <v>37</v>
      </c>
      <c r="D946" s="5" t="s">
        <v>753</v>
      </c>
      <c r="E946" s="60"/>
    </row>
    <row r="947" spans="2:14">
      <c r="C947" s="4" t="s">
        <v>38</v>
      </c>
      <c r="D947" s="5" t="s">
        <v>835</v>
      </c>
    </row>
    <row r="948" spans="2:14" s="10" customFormat="1">
      <c r="B948" s="9"/>
      <c r="E948" s="61"/>
      <c r="F948" s="147" t="s">
        <v>3</v>
      </c>
      <c r="G948" s="148"/>
      <c r="H948" s="149"/>
      <c r="I948" s="146" t="s">
        <v>4</v>
      </c>
      <c r="J948" s="146"/>
      <c r="K948" s="146"/>
      <c r="L948" s="146" t="s">
        <v>27</v>
      </c>
      <c r="M948" s="146"/>
      <c r="N948" s="146"/>
    </row>
    <row r="949" spans="2:14" s="10" customFormat="1">
      <c r="B949" s="9"/>
      <c r="E949" s="61"/>
      <c r="F949" s="147" t="s">
        <v>6</v>
      </c>
      <c r="G949" s="148"/>
      <c r="H949" s="149"/>
      <c r="I949" s="150" t="s">
        <v>26</v>
      </c>
      <c r="J949" s="150"/>
      <c r="K949" s="150"/>
      <c r="L949" s="150" t="s">
        <v>26</v>
      </c>
      <c r="M949" s="150"/>
      <c r="N949" s="150"/>
    </row>
    <row r="950" spans="2:14" s="13" customFormat="1">
      <c r="B950" s="11"/>
      <c r="C950" s="151" t="s">
        <v>14</v>
      </c>
      <c r="D950" s="152"/>
      <c r="E950" s="62" t="s">
        <v>17</v>
      </c>
      <c r="F950" s="28" t="s">
        <v>8</v>
      </c>
      <c r="G950" s="28" t="s">
        <v>18</v>
      </c>
      <c r="H950" s="28" t="s">
        <v>19</v>
      </c>
      <c r="I950" s="28" t="s">
        <v>9</v>
      </c>
      <c r="J950" s="28" t="s">
        <v>10</v>
      </c>
      <c r="K950" s="28" t="s">
        <v>11</v>
      </c>
      <c r="L950" s="28" t="s">
        <v>9</v>
      </c>
      <c r="M950" s="28" t="s">
        <v>10</v>
      </c>
      <c r="N950" s="28" t="s">
        <v>11</v>
      </c>
    </row>
    <row r="951" spans="2:14" s="13" customFormat="1">
      <c r="B951" s="11"/>
      <c r="C951" s="43"/>
      <c r="D951" s="44"/>
      <c r="E951" s="62"/>
      <c r="F951" s="28"/>
      <c r="G951" s="28"/>
      <c r="H951" s="28"/>
      <c r="I951" s="63">
        <v>2.9172953945737067E-2</v>
      </c>
      <c r="J951" s="63">
        <v>2.2747435976189303E-2</v>
      </c>
      <c r="K951" s="63">
        <v>1.8904256546730558E-2</v>
      </c>
      <c r="L951" s="28"/>
      <c r="M951" s="28"/>
      <c r="N951" s="28"/>
    </row>
    <row r="952" spans="2:14" ht="33" customHeight="1">
      <c r="C952" s="157" t="s">
        <v>15</v>
      </c>
      <c r="D952" s="158"/>
      <c r="E952" s="64" t="s">
        <v>885</v>
      </c>
      <c r="F952" s="18">
        <v>34687</v>
      </c>
      <c r="G952" s="65">
        <v>2.5000000000000001E-2</v>
      </c>
      <c r="H952" s="18">
        <f>(F952*(100%-G952))</f>
        <v>33819.824999999997</v>
      </c>
      <c r="I952" s="18">
        <f>$H$952*I951</f>
        <v>986.62419717788703</v>
      </c>
      <c r="J952" s="18">
        <f>$H$952*J951</f>
        <v>769.31430391342633</v>
      </c>
      <c r="K952" s="18">
        <f>$H$952*K951</f>
        <v>639.33864816553171</v>
      </c>
      <c r="L952" s="18" t="s">
        <v>310</v>
      </c>
      <c r="M952" s="18" t="s">
        <v>310</v>
      </c>
      <c r="N952" s="18" t="s">
        <v>310</v>
      </c>
    </row>
    <row r="953" spans="2:14">
      <c r="B953" s="15"/>
      <c r="C953" s="156" t="s">
        <v>20</v>
      </c>
      <c r="D953" s="156"/>
      <c r="E953" s="156"/>
      <c r="F953" s="156"/>
      <c r="G953" s="156"/>
      <c r="H953" s="156"/>
      <c r="I953" s="156"/>
      <c r="J953" s="156"/>
      <c r="K953" s="156"/>
    </row>
    <row r="954" spans="2:14">
      <c r="C954" s="138" t="s">
        <v>841</v>
      </c>
      <c r="D954" s="139" t="s">
        <v>841</v>
      </c>
      <c r="E954" s="64" t="s">
        <v>864</v>
      </c>
      <c r="F954" s="18">
        <v>2493</v>
      </c>
      <c r="G954" s="66">
        <v>0</v>
      </c>
      <c r="H954" s="18">
        <f t="shared" ref="H954:H971" si="344">(F954*(100%-G954))</f>
        <v>2493</v>
      </c>
      <c r="I954" s="18">
        <f>$H$954*I951</f>
        <v>72.728174186722512</v>
      </c>
      <c r="J954" s="18">
        <f t="shared" ref="J954:K954" si="345">$H$954*J951</f>
        <v>56.709357888639929</v>
      </c>
      <c r="K954" s="18">
        <f t="shared" si="345"/>
        <v>47.12831157099928</v>
      </c>
      <c r="L954" s="18" t="s">
        <v>310</v>
      </c>
      <c r="M954" s="18" t="s">
        <v>310</v>
      </c>
      <c r="N954" s="18" t="s">
        <v>310</v>
      </c>
    </row>
    <row r="955" spans="2:14" ht="30">
      <c r="C955" s="138" t="s">
        <v>865</v>
      </c>
      <c r="D955" s="139" t="s">
        <v>865</v>
      </c>
      <c r="E955" s="64" t="s">
        <v>760</v>
      </c>
      <c r="F955" s="18">
        <v>1183</v>
      </c>
      <c r="G955" s="66">
        <v>0</v>
      </c>
      <c r="H955" s="18">
        <f t="shared" si="344"/>
        <v>1183</v>
      </c>
      <c r="I955" s="18">
        <f>$H$955*I951</f>
        <v>34.511604517806951</v>
      </c>
      <c r="J955" s="18">
        <f t="shared" ref="J955:K955" si="346">$H$955*J951</f>
        <v>26.910216759831947</v>
      </c>
      <c r="K955" s="18">
        <f t="shared" si="346"/>
        <v>22.363735494782251</v>
      </c>
      <c r="L955" s="18" t="s">
        <v>310</v>
      </c>
      <c r="M955" s="18" t="s">
        <v>310</v>
      </c>
      <c r="N955" s="18" t="s">
        <v>310</v>
      </c>
    </row>
    <row r="956" spans="2:14" ht="30">
      <c r="C956" s="138" t="s">
        <v>761</v>
      </c>
      <c r="D956" s="139" t="s">
        <v>761</v>
      </c>
      <c r="E956" s="64" t="s">
        <v>762</v>
      </c>
      <c r="F956" s="18">
        <v>686</v>
      </c>
      <c r="G956" s="66">
        <v>0</v>
      </c>
      <c r="H956" s="18">
        <f t="shared" si="344"/>
        <v>686</v>
      </c>
      <c r="I956" s="18">
        <f>$H$956*I951</f>
        <v>20.012646406775627</v>
      </c>
      <c r="J956" s="18">
        <f t="shared" ref="J956:K956" si="347">$H$956*J951</f>
        <v>15.604741079665862</v>
      </c>
      <c r="K956" s="18">
        <f t="shared" si="347"/>
        <v>12.968319991057163</v>
      </c>
      <c r="L956" s="18" t="s">
        <v>310</v>
      </c>
      <c r="M956" s="18" t="s">
        <v>310</v>
      </c>
      <c r="N956" s="18" t="s">
        <v>310</v>
      </c>
    </row>
    <row r="957" spans="2:14" ht="30">
      <c r="C957" s="138" t="s">
        <v>866</v>
      </c>
      <c r="D957" s="139" t="s">
        <v>866</v>
      </c>
      <c r="E957" s="64" t="s">
        <v>867</v>
      </c>
      <c r="F957" s="18">
        <v>18575</v>
      </c>
      <c r="G957" s="66">
        <v>0</v>
      </c>
      <c r="H957" s="18">
        <f t="shared" si="344"/>
        <v>18575</v>
      </c>
      <c r="I957" s="18">
        <f>$H$957*I951</f>
        <v>541.88761954206598</v>
      </c>
      <c r="J957" s="18">
        <f t="shared" ref="J957:K957" si="348">$H$957*J951</f>
        <v>422.53362325771633</v>
      </c>
      <c r="K957" s="18">
        <f t="shared" si="348"/>
        <v>351.14656535552012</v>
      </c>
      <c r="L957" s="18" t="s">
        <v>310</v>
      </c>
      <c r="M957" s="18" t="s">
        <v>310</v>
      </c>
      <c r="N957" s="18" t="s">
        <v>310</v>
      </c>
    </row>
    <row r="958" spans="2:14" ht="30">
      <c r="C958" s="138" t="s">
        <v>765</v>
      </c>
      <c r="D958" s="139" t="s">
        <v>765</v>
      </c>
      <c r="E958" s="64" t="s">
        <v>766</v>
      </c>
      <c r="F958" s="18">
        <v>1037</v>
      </c>
      <c r="G958" s="66">
        <v>0</v>
      </c>
      <c r="H958" s="18">
        <f t="shared" si="344"/>
        <v>1037</v>
      </c>
      <c r="I958" s="18">
        <f>$H$958*I951</f>
        <v>30.252353241729338</v>
      </c>
      <c r="J958" s="18">
        <f t="shared" ref="J958:K958" si="349">$H$958*J951</f>
        <v>23.589091107308306</v>
      </c>
      <c r="K958" s="18">
        <f t="shared" si="349"/>
        <v>19.603714038959588</v>
      </c>
      <c r="L958" s="18" t="s">
        <v>310</v>
      </c>
      <c r="M958" s="18" t="s">
        <v>310</v>
      </c>
      <c r="N958" s="18" t="s">
        <v>310</v>
      </c>
    </row>
    <row r="959" spans="2:14" ht="45">
      <c r="C959" s="138" t="s">
        <v>767</v>
      </c>
      <c r="D959" s="139" t="s">
        <v>767</v>
      </c>
      <c r="E959" s="64" t="s">
        <v>768</v>
      </c>
      <c r="F959" s="18">
        <v>1150</v>
      </c>
      <c r="G959" s="66">
        <v>0</v>
      </c>
      <c r="H959" s="18">
        <f t="shared" si="344"/>
        <v>1150</v>
      </c>
      <c r="I959" s="18">
        <f>$H$959*I951</f>
        <v>33.548897037597627</v>
      </c>
      <c r="J959" s="18">
        <f t="shared" ref="J959:K959" si="350">$H$959*J951</f>
        <v>26.159551372617699</v>
      </c>
      <c r="K959" s="18">
        <f t="shared" si="350"/>
        <v>21.739895028740143</v>
      </c>
      <c r="L959" s="18" t="s">
        <v>310</v>
      </c>
      <c r="M959" s="18" t="s">
        <v>310</v>
      </c>
      <c r="N959" s="18" t="s">
        <v>310</v>
      </c>
    </row>
    <row r="960" spans="2:14" ht="30">
      <c r="C960" s="138" t="s">
        <v>868</v>
      </c>
      <c r="D960" s="139" t="s">
        <v>868</v>
      </c>
      <c r="E960" s="64" t="s">
        <v>869</v>
      </c>
      <c r="F960" s="18">
        <v>30055</v>
      </c>
      <c r="G960" s="66">
        <v>0</v>
      </c>
      <c r="H960" s="18">
        <f t="shared" si="344"/>
        <v>30055</v>
      </c>
      <c r="I960" s="18">
        <f>$H$960*I951</f>
        <v>876.79313083912757</v>
      </c>
      <c r="J960" s="18">
        <f t="shared" ref="J960:K960" si="351">$H$960*J951</f>
        <v>683.67418826436949</v>
      </c>
      <c r="K960" s="18">
        <f t="shared" si="351"/>
        <v>568.16743051198694</v>
      </c>
      <c r="L960" s="18" t="s">
        <v>310</v>
      </c>
      <c r="M960" s="18" t="s">
        <v>310</v>
      </c>
      <c r="N960" s="18" t="s">
        <v>310</v>
      </c>
    </row>
    <row r="961" spans="3:14" ht="30">
      <c r="C961" s="138" t="s">
        <v>771</v>
      </c>
      <c r="D961" s="139" t="s">
        <v>771</v>
      </c>
      <c r="E961" s="64" t="s">
        <v>772</v>
      </c>
      <c r="F961" s="18">
        <v>2074</v>
      </c>
      <c r="G961" s="66">
        <v>0</v>
      </c>
      <c r="H961" s="18">
        <f t="shared" si="344"/>
        <v>2074</v>
      </c>
      <c r="I961" s="18">
        <f>$H$961*I951</f>
        <v>60.504706483458676</v>
      </c>
      <c r="J961" s="18">
        <f t="shared" ref="J961:K961" si="352">$H$961*J951</f>
        <v>47.178182214616612</v>
      </c>
      <c r="K961" s="18">
        <f t="shared" si="352"/>
        <v>39.207428077919175</v>
      </c>
      <c r="L961" s="18" t="s">
        <v>310</v>
      </c>
      <c r="M961" s="18" t="s">
        <v>310</v>
      </c>
      <c r="N961" s="18" t="s">
        <v>310</v>
      </c>
    </row>
    <row r="962" spans="3:14" ht="30">
      <c r="C962" s="138" t="s">
        <v>870</v>
      </c>
      <c r="D962" s="139" t="s">
        <v>870</v>
      </c>
      <c r="E962" s="64" t="s">
        <v>871</v>
      </c>
      <c r="F962" s="18">
        <v>36110</v>
      </c>
      <c r="G962" s="66">
        <v>0</v>
      </c>
      <c r="H962" s="18">
        <f t="shared" si="344"/>
        <v>36110</v>
      </c>
      <c r="I962" s="18">
        <f>$H$962*I951</f>
        <v>1053.4353669805655</v>
      </c>
      <c r="J962" s="18">
        <f t="shared" ref="J962:K962" si="353">$H$962*J951</f>
        <v>821.40991310019569</v>
      </c>
      <c r="K962" s="18">
        <f t="shared" si="353"/>
        <v>682.63270390244043</v>
      </c>
      <c r="L962" s="18" t="s">
        <v>310</v>
      </c>
      <c r="M962" s="18" t="s">
        <v>310</v>
      </c>
      <c r="N962" s="18" t="s">
        <v>310</v>
      </c>
    </row>
    <row r="963" spans="3:14" ht="45">
      <c r="C963" s="138" t="s">
        <v>872</v>
      </c>
      <c r="D963" s="139" t="s">
        <v>872</v>
      </c>
      <c r="E963" s="64" t="s">
        <v>873</v>
      </c>
      <c r="F963" s="18">
        <v>40215</v>
      </c>
      <c r="G963" s="66">
        <v>0</v>
      </c>
      <c r="H963" s="18">
        <f t="shared" si="344"/>
        <v>40215</v>
      </c>
      <c r="I963" s="18">
        <f>$H$963*I951</f>
        <v>1173.1903429278161</v>
      </c>
      <c r="J963" s="18">
        <f t="shared" ref="J963:K963" si="354">$H$963*J951</f>
        <v>914.78813778245285</v>
      </c>
      <c r="K963" s="18">
        <f t="shared" si="354"/>
        <v>760.23467702676942</v>
      </c>
      <c r="L963" s="18" t="s">
        <v>310</v>
      </c>
      <c r="M963" s="18" t="s">
        <v>310</v>
      </c>
      <c r="N963" s="18" t="s">
        <v>310</v>
      </c>
    </row>
    <row r="964" spans="3:14" ht="45">
      <c r="C964" s="138" t="s">
        <v>777</v>
      </c>
      <c r="D964" s="139" t="s">
        <v>777</v>
      </c>
      <c r="E964" s="64" t="s">
        <v>778</v>
      </c>
      <c r="F964" s="18">
        <v>4617</v>
      </c>
      <c r="G964" s="66">
        <v>0</v>
      </c>
      <c r="H964" s="18">
        <f t="shared" si="344"/>
        <v>4617</v>
      </c>
      <c r="I964" s="18">
        <f>$H$964*I951</f>
        <v>134.69152836746804</v>
      </c>
      <c r="J964" s="18">
        <f t="shared" ref="J964:K964" si="355">$H$964*J951</f>
        <v>105.02491190206601</v>
      </c>
      <c r="K964" s="18">
        <f t="shared" si="355"/>
        <v>87.280952476254981</v>
      </c>
      <c r="L964" s="18" t="s">
        <v>310</v>
      </c>
      <c r="M964" s="18" t="s">
        <v>310</v>
      </c>
      <c r="N964" s="18" t="s">
        <v>310</v>
      </c>
    </row>
    <row r="965" spans="3:14" ht="30">
      <c r="C965" s="138" t="s">
        <v>779</v>
      </c>
      <c r="D965" s="139" t="s">
        <v>779</v>
      </c>
      <c r="E965" s="64" t="s">
        <v>780</v>
      </c>
      <c r="F965" s="18">
        <v>625</v>
      </c>
      <c r="G965" s="66">
        <v>0</v>
      </c>
      <c r="H965" s="18">
        <f t="shared" si="344"/>
        <v>625</v>
      </c>
      <c r="I965" s="18">
        <f>$H$965*I951</f>
        <v>18.233096216085666</v>
      </c>
      <c r="J965" s="18">
        <f t="shared" ref="J965:K965" si="356">$H$965*J951</f>
        <v>14.217147485118314</v>
      </c>
      <c r="K965" s="18">
        <f t="shared" si="356"/>
        <v>11.815160341706598</v>
      </c>
      <c r="L965" s="18" t="s">
        <v>310</v>
      </c>
      <c r="M965" s="18" t="s">
        <v>310</v>
      </c>
      <c r="N965" s="18" t="s">
        <v>310</v>
      </c>
    </row>
    <row r="966" spans="3:14" ht="30">
      <c r="C966" s="138" t="s">
        <v>781</v>
      </c>
      <c r="D966" s="139" t="s">
        <v>781</v>
      </c>
      <c r="E966" s="64" t="s">
        <v>782</v>
      </c>
      <c r="F966" s="18">
        <v>4158</v>
      </c>
      <c r="G966" s="66">
        <v>0</v>
      </c>
      <c r="H966" s="18">
        <f t="shared" si="344"/>
        <v>4158</v>
      </c>
      <c r="I966" s="18">
        <f>$H$966*I951</f>
        <v>121.30114250637472</v>
      </c>
      <c r="J966" s="18">
        <f t="shared" ref="J966:K966" si="357">$H$966*J951</f>
        <v>94.583838788995124</v>
      </c>
      <c r="K966" s="18">
        <f t="shared" si="357"/>
        <v>78.603898721305654</v>
      </c>
      <c r="L966" s="18" t="s">
        <v>310</v>
      </c>
      <c r="M966" s="18" t="s">
        <v>310</v>
      </c>
      <c r="N966" s="18" t="s">
        <v>310</v>
      </c>
    </row>
    <row r="967" spans="3:14" ht="45">
      <c r="C967" s="138" t="s">
        <v>783</v>
      </c>
      <c r="D967" s="139" t="s">
        <v>783</v>
      </c>
      <c r="E967" s="64" t="s">
        <v>784</v>
      </c>
      <c r="F967" s="18">
        <v>16910</v>
      </c>
      <c r="G967" s="66">
        <v>0</v>
      </c>
      <c r="H967" s="18">
        <f t="shared" si="344"/>
        <v>16910</v>
      </c>
      <c r="I967" s="18">
        <f>$H$967*I951</f>
        <v>493.31465122241377</v>
      </c>
      <c r="J967" s="18">
        <f t="shared" ref="J967:K967" si="358">$H$967*J951</f>
        <v>384.65914235736113</v>
      </c>
      <c r="K967" s="18">
        <f t="shared" si="358"/>
        <v>319.67097820521371</v>
      </c>
      <c r="L967" s="18" t="s">
        <v>310</v>
      </c>
      <c r="M967" s="18" t="s">
        <v>310</v>
      </c>
      <c r="N967" s="18" t="s">
        <v>310</v>
      </c>
    </row>
    <row r="968" spans="3:14" ht="45">
      <c r="C968" s="138" t="s">
        <v>785</v>
      </c>
      <c r="D968" s="139" t="s">
        <v>785</v>
      </c>
      <c r="E968" s="64" t="s">
        <v>786</v>
      </c>
      <c r="F968" s="18">
        <v>1435</v>
      </c>
      <c r="G968" s="66">
        <v>0</v>
      </c>
      <c r="H968" s="18">
        <f t="shared" si="344"/>
        <v>1435</v>
      </c>
      <c r="I968" s="18">
        <f>$H$968*I951</f>
        <v>41.863188912132692</v>
      </c>
      <c r="J968" s="18">
        <f t="shared" ref="J968:K968" si="359">$H$968*J951</f>
        <v>32.642570625831652</v>
      </c>
      <c r="K968" s="18">
        <f t="shared" si="359"/>
        <v>27.127608144558351</v>
      </c>
      <c r="L968" s="18" t="s">
        <v>310</v>
      </c>
      <c r="M968" s="18" t="s">
        <v>310</v>
      </c>
      <c r="N968" s="18" t="s">
        <v>310</v>
      </c>
    </row>
    <row r="969" spans="3:14" ht="60">
      <c r="C969" s="138" t="s">
        <v>787</v>
      </c>
      <c r="D969" s="139" t="s">
        <v>787</v>
      </c>
      <c r="E969" s="64" t="s">
        <v>788</v>
      </c>
      <c r="F969" s="18">
        <v>8820</v>
      </c>
      <c r="G969" s="66">
        <v>0</v>
      </c>
      <c r="H969" s="18">
        <f t="shared" si="344"/>
        <v>8820</v>
      </c>
      <c r="I969" s="18">
        <f>$H$969*I951</f>
        <v>257.30545380140092</v>
      </c>
      <c r="J969" s="18">
        <f t="shared" ref="J969:K969" si="360">$H$969*J951</f>
        <v>200.63238530998964</v>
      </c>
      <c r="K969" s="18">
        <f t="shared" si="360"/>
        <v>166.73554274216352</v>
      </c>
      <c r="L969" s="18" t="s">
        <v>310</v>
      </c>
      <c r="M969" s="18" t="s">
        <v>310</v>
      </c>
      <c r="N969" s="18" t="s">
        <v>310</v>
      </c>
    </row>
    <row r="970" spans="3:14" ht="45">
      <c r="C970" s="138" t="s">
        <v>785</v>
      </c>
      <c r="D970" s="139" t="s">
        <v>785</v>
      </c>
      <c r="E970" s="64" t="s">
        <v>786</v>
      </c>
      <c r="F970" s="18">
        <v>1435</v>
      </c>
      <c r="G970" s="66">
        <v>0</v>
      </c>
      <c r="H970" s="18">
        <f t="shared" si="344"/>
        <v>1435</v>
      </c>
      <c r="I970" s="18">
        <f>$H$970*I951</f>
        <v>41.863188912132692</v>
      </c>
      <c r="J970" s="18">
        <f t="shared" ref="J970:K970" si="361">$H$970*J951</f>
        <v>32.642570625831652</v>
      </c>
      <c r="K970" s="18">
        <f t="shared" si="361"/>
        <v>27.127608144558351</v>
      </c>
      <c r="L970" s="18" t="s">
        <v>310</v>
      </c>
      <c r="M970" s="18" t="s">
        <v>310</v>
      </c>
      <c r="N970" s="18" t="s">
        <v>310</v>
      </c>
    </row>
    <row r="971" spans="3:14" ht="30">
      <c r="C971" s="138" t="s">
        <v>789</v>
      </c>
      <c r="D971" s="139" t="s">
        <v>789</v>
      </c>
      <c r="E971" s="64" t="s">
        <v>790</v>
      </c>
      <c r="F971" s="18">
        <v>173</v>
      </c>
      <c r="G971" s="66">
        <v>0</v>
      </c>
      <c r="H971" s="18">
        <f t="shared" si="344"/>
        <v>173</v>
      </c>
      <c r="I971" s="18">
        <f>$H$971*I951</f>
        <v>5.0469210326125129</v>
      </c>
      <c r="J971" s="18">
        <f t="shared" ref="J971:K971" si="362">$H$971*J951</f>
        <v>3.9353064238807494</v>
      </c>
      <c r="K971" s="18">
        <f t="shared" si="362"/>
        <v>3.2704363825843865</v>
      </c>
      <c r="L971" s="18" t="s">
        <v>310</v>
      </c>
      <c r="M971" s="18" t="s">
        <v>310</v>
      </c>
      <c r="N971" s="18" t="s">
        <v>310</v>
      </c>
    </row>
    <row r="972" spans="3:14">
      <c r="C972" s="140" t="s">
        <v>23</v>
      </c>
      <c r="D972" s="140"/>
      <c r="E972" s="140"/>
      <c r="F972" s="140"/>
      <c r="G972" s="140"/>
      <c r="H972" s="140"/>
      <c r="I972" s="140"/>
      <c r="J972" s="140"/>
      <c r="K972" s="140"/>
    </row>
    <row r="973" spans="3:14">
      <c r="C973" s="138" t="s">
        <v>310</v>
      </c>
      <c r="D973" s="139"/>
      <c r="E973" s="64" t="s">
        <v>310</v>
      </c>
      <c r="F973" s="64" t="s">
        <v>310</v>
      </c>
      <c r="G973" s="64" t="s">
        <v>310</v>
      </c>
      <c r="H973" s="64" t="s">
        <v>310</v>
      </c>
      <c r="I973" s="64" t="s">
        <v>310</v>
      </c>
      <c r="J973" s="64" t="s">
        <v>310</v>
      </c>
      <c r="K973" s="64" t="s">
        <v>310</v>
      </c>
      <c r="L973" s="64" t="s">
        <v>310</v>
      </c>
      <c r="M973" s="64" t="s">
        <v>310</v>
      </c>
      <c r="N973" s="64" t="s">
        <v>310</v>
      </c>
    </row>
    <row r="974" spans="3:14" ht="15" customHeight="1">
      <c r="C974" s="140" t="s">
        <v>22</v>
      </c>
      <c r="D974" s="140"/>
      <c r="E974" s="140"/>
      <c r="F974" s="140"/>
      <c r="G974" s="140"/>
      <c r="H974" s="140"/>
      <c r="I974" s="140"/>
      <c r="J974" s="140"/>
      <c r="K974" s="140"/>
    </row>
    <row r="975" spans="3:14" ht="15" customHeight="1">
      <c r="C975" s="138" t="s">
        <v>310</v>
      </c>
      <c r="D975" s="139"/>
      <c r="E975" s="64" t="s">
        <v>310</v>
      </c>
      <c r="F975" s="64" t="s">
        <v>310</v>
      </c>
      <c r="G975" s="64" t="s">
        <v>310</v>
      </c>
      <c r="H975" s="64" t="s">
        <v>310</v>
      </c>
      <c r="I975" s="64" t="s">
        <v>310</v>
      </c>
      <c r="J975" s="64" t="s">
        <v>310</v>
      </c>
      <c r="K975" s="64" t="s">
        <v>310</v>
      </c>
      <c r="L975" s="64" t="s">
        <v>310</v>
      </c>
      <c r="M975" s="64" t="s">
        <v>310</v>
      </c>
      <c r="N975" s="64" t="s">
        <v>310</v>
      </c>
    </row>
    <row r="976" spans="3:14" ht="15" customHeight="1">
      <c r="C976" s="140" t="s">
        <v>34</v>
      </c>
      <c r="D976" s="140"/>
      <c r="E976" s="140"/>
      <c r="F976" s="140"/>
      <c r="G976" s="140"/>
      <c r="H976" s="140"/>
      <c r="I976" s="140"/>
      <c r="J976" s="140"/>
      <c r="K976" s="137"/>
    </row>
    <row r="977" spans="3:14" ht="15" customHeight="1">
      <c r="C977" s="138" t="s">
        <v>791</v>
      </c>
      <c r="D977" s="139"/>
      <c r="E977" s="67" t="s">
        <v>791</v>
      </c>
      <c r="F977" s="18">
        <v>175</v>
      </c>
      <c r="G977" s="66">
        <v>0</v>
      </c>
      <c r="H977" s="18">
        <f t="shared" ref="H977" si="363">(F977*(100%-G977))</f>
        <v>175</v>
      </c>
      <c r="I977" s="18">
        <v>175</v>
      </c>
      <c r="J977" s="18">
        <v>175</v>
      </c>
      <c r="K977" s="18">
        <v>175</v>
      </c>
      <c r="L977" s="64" t="s">
        <v>310</v>
      </c>
      <c r="M977" s="64" t="s">
        <v>310</v>
      </c>
      <c r="N977" s="64" t="s">
        <v>310</v>
      </c>
    </row>
    <row r="978" spans="3:14" ht="15" customHeight="1">
      <c r="C978" s="138" t="s">
        <v>874</v>
      </c>
      <c r="D978" s="139" t="s">
        <v>874</v>
      </c>
      <c r="E978" s="64" t="s">
        <v>875</v>
      </c>
      <c r="F978" s="77" t="s">
        <v>876</v>
      </c>
      <c r="G978" s="66">
        <v>0</v>
      </c>
      <c r="H978" s="77" t="s">
        <v>876</v>
      </c>
      <c r="I978" s="77" t="s">
        <v>876</v>
      </c>
      <c r="J978" s="77" t="s">
        <v>876</v>
      </c>
      <c r="K978" s="77" t="s">
        <v>876</v>
      </c>
      <c r="L978" s="64" t="s">
        <v>310</v>
      </c>
      <c r="M978" s="64" t="s">
        <v>310</v>
      </c>
      <c r="N978" s="64" t="s">
        <v>310</v>
      </c>
    </row>
    <row r="979" spans="3:14" ht="15" customHeight="1">
      <c r="C979" s="138" t="s">
        <v>801</v>
      </c>
      <c r="D979" s="139" t="s">
        <v>799</v>
      </c>
      <c r="E979" s="64" t="s">
        <v>802</v>
      </c>
      <c r="F979" s="75">
        <v>0.08</v>
      </c>
      <c r="G979" s="66">
        <v>0</v>
      </c>
      <c r="H979" s="75">
        <v>0.08</v>
      </c>
      <c r="I979" s="75">
        <v>0.08</v>
      </c>
      <c r="J979" s="75">
        <v>0.08</v>
      </c>
      <c r="K979" s="75">
        <v>0.08</v>
      </c>
      <c r="L979" s="64" t="s">
        <v>310</v>
      </c>
      <c r="M979" s="64" t="s">
        <v>310</v>
      </c>
      <c r="N979" s="64" t="s">
        <v>310</v>
      </c>
    </row>
    <row r="980" spans="3:14" ht="15" customHeight="1">
      <c r="C980" s="138" t="s">
        <v>803</v>
      </c>
      <c r="D980" s="139" t="s">
        <v>799</v>
      </c>
      <c r="E980" s="64" t="s">
        <v>804</v>
      </c>
      <c r="F980" s="75">
        <v>0.08</v>
      </c>
      <c r="G980" s="66">
        <v>0</v>
      </c>
      <c r="H980" s="75">
        <v>0.08</v>
      </c>
      <c r="I980" s="75">
        <v>0.08</v>
      </c>
      <c r="J980" s="75">
        <v>0.08</v>
      </c>
      <c r="K980" s="75">
        <v>0.08</v>
      </c>
      <c r="L980" s="64" t="s">
        <v>310</v>
      </c>
      <c r="M980" s="64" t="s">
        <v>310</v>
      </c>
      <c r="N980" s="64" t="s">
        <v>310</v>
      </c>
    </row>
    <row r="981" spans="3:14">
      <c r="C981" s="3" t="s">
        <v>16</v>
      </c>
      <c r="F981" s="19"/>
      <c r="G981" s="19"/>
      <c r="H981" s="19"/>
      <c r="I981" s="19"/>
      <c r="J981" s="19"/>
      <c r="K981" s="19"/>
    </row>
    <row r="982" spans="3:14">
      <c r="C982" s="142" t="s">
        <v>29</v>
      </c>
      <c r="D982" s="143"/>
      <c r="E982" s="69" t="s">
        <v>731</v>
      </c>
      <c r="F982" s="26" t="s">
        <v>731</v>
      </c>
      <c r="G982" s="70">
        <v>0</v>
      </c>
      <c r="H982" s="26" t="s">
        <v>731</v>
      </c>
      <c r="I982" s="26" t="s">
        <v>731</v>
      </c>
      <c r="J982" s="26" t="s">
        <v>731</v>
      </c>
      <c r="K982" s="26" t="s">
        <v>731</v>
      </c>
      <c r="L982" s="18" t="s">
        <v>310</v>
      </c>
      <c r="M982" s="18" t="s">
        <v>310</v>
      </c>
      <c r="N982" s="18" t="s">
        <v>310</v>
      </c>
    </row>
    <row r="983" spans="3:14">
      <c r="C983" s="142" t="s">
        <v>732</v>
      </c>
      <c r="D983" s="143"/>
      <c r="E983" s="69" t="s">
        <v>732</v>
      </c>
      <c r="F983" s="20">
        <v>495</v>
      </c>
      <c r="G983" s="70">
        <v>0</v>
      </c>
      <c r="H983" s="18">
        <f t="shared" ref="H983" si="364">(F983*(100%-G983))</f>
        <v>495</v>
      </c>
      <c r="I983" s="20">
        <v>495</v>
      </c>
      <c r="J983" s="20">
        <v>495</v>
      </c>
      <c r="K983" s="20">
        <v>495</v>
      </c>
      <c r="L983" s="18" t="s">
        <v>310</v>
      </c>
      <c r="M983" s="18" t="s">
        <v>310</v>
      </c>
      <c r="N983" s="18" t="s">
        <v>310</v>
      </c>
    </row>
    <row r="984" spans="3:14">
      <c r="C984" s="136" t="s">
        <v>40</v>
      </c>
      <c r="D984" s="137"/>
      <c r="E984" s="71" t="s">
        <v>310</v>
      </c>
      <c r="F984" s="72" t="s">
        <v>310</v>
      </c>
      <c r="G984" s="73">
        <v>0</v>
      </c>
      <c r="H984" s="74">
        <v>0</v>
      </c>
      <c r="I984" s="72" t="s">
        <v>310</v>
      </c>
      <c r="J984" s="72" t="s">
        <v>310</v>
      </c>
      <c r="K984" s="72" t="s">
        <v>310</v>
      </c>
      <c r="L984" s="24" t="s">
        <v>310</v>
      </c>
      <c r="M984" s="24" t="s">
        <v>310</v>
      </c>
      <c r="N984" s="24" t="s">
        <v>310</v>
      </c>
    </row>
    <row r="985" spans="3:14">
      <c r="C985" s="136" t="s">
        <v>734</v>
      </c>
      <c r="D985" s="137"/>
      <c r="E985" s="71" t="s">
        <v>735</v>
      </c>
      <c r="F985" s="72">
        <v>150</v>
      </c>
      <c r="G985" s="73">
        <v>0</v>
      </c>
      <c r="H985" s="74">
        <f t="shared" ref="H985:H990" si="365">(F985*(100%-G985))</f>
        <v>150</v>
      </c>
      <c r="I985" s="72">
        <v>150</v>
      </c>
      <c r="J985" s="72">
        <v>150</v>
      </c>
      <c r="K985" s="72">
        <v>150</v>
      </c>
      <c r="L985" s="24" t="s">
        <v>310</v>
      </c>
      <c r="M985" s="24" t="s">
        <v>310</v>
      </c>
      <c r="N985" s="24" t="s">
        <v>310</v>
      </c>
    </row>
    <row r="986" spans="3:14">
      <c r="C986" s="136" t="s">
        <v>736</v>
      </c>
      <c r="D986" s="137"/>
      <c r="E986" s="71" t="s">
        <v>737</v>
      </c>
      <c r="F986" s="72">
        <v>185</v>
      </c>
      <c r="G986" s="73">
        <v>0</v>
      </c>
      <c r="H986" s="74">
        <f t="shared" si="365"/>
        <v>185</v>
      </c>
      <c r="I986" s="72">
        <v>185</v>
      </c>
      <c r="J986" s="72">
        <v>185</v>
      </c>
      <c r="K986" s="72">
        <v>185</v>
      </c>
      <c r="L986" s="24" t="s">
        <v>310</v>
      </c>
      <c r="M986" s="24" t="s">
        <v>310</v>
      </c>
      <c r="N986" s="24" t="s">
        <v>310</v>
      </c>
    </row>
    <row r="987" spans="3:14">
      <c r="C987" s="136" t="s">
        <v>738</v>
      </c>
      <c r="D987" s="137"/>
      <c r="E987" s="71" t="s">
        <v>739</v>
      </c>
      <c r="F987" s="72">
        <v>250</v>
      </c>
      <c r="G987" s="73">
        <v>0</v>
      </c>
      <c r="H987" s="74">
        <f t="shared" si="365"/>
        <v>250</v>
      </c>
      <c r="I987" s="72">
        <v>250</v>
      </c>
      <c r="J987" s="72">
        <v>250</v>
      </c>
      <c r="K987" s="72">
        <v>250</v>
      </c>
      <c r="L987" s="24" t="s">
        <v>310</v>
      </c>
      <c r="M987" s="24" t="s">
        <v>310</v>
      </c>
      <c r="N987" s="24" t="s">
        <v>310</v>
      </c>
    </row>
    <row r="988" spans="3:14">
      <c r="C988" s="136" t="s">
        <v>24</v>
      </c>
      <c r="D988" s="137"/>
      <c r="E988" s="71" t="s">
        <v>742</v>
      </c>
      <c r="F988" s="72">
        <v>175</v>
      </c>
      <c r="G988" s="73">
        <v>0</v>
      </c>
      <c r="H988" s="74">
        <f t="shared" si="365"/>
        <v>175</v>
      </c>
      <c r="I988" s="72">
        <v>175</v>
      </c>
      <c r="J988" s="72">
        <v>175</v>
      </c>
      <c r="K988" s="72">
        <v>175</v>
      </c>
      <c r="L988" s="24" t="s">
        <v>310</v>
      </c>
      <c r="M988" s="24" t="s">
        <v>310</v>
      </c>
      <c r="N988" s="24" t="s">
        <v>310</v>
      </c>
    </row>
    <row r="989" spans="3:14">
      <c r="C989" s="136" t="s">
        <v>25</v>
      </c>
      <c r="D989" s="137"/>
      <c r="E989" s="71" t="s">
        <v>88</v>
      </c>
      <c r="F989" s="72">
        <v>0</v>
      </c>
      <c r="G989" s="73">
        <v>0</v>
      </c>
      <c r="H989" s="74">
        <f t="shared" si="365"/>
        <v>0</v>
      </c>
      <c r="I989" s="72">
        <v>0</v>
      </c>
      <c r="J989" s="72">
        <v>0</v>
      </c>
      <c r="K989" s="72">
        <v>0</v>
      </c>
      <c r="L989" s="24" t="s">
        <v>310</v>
      </c>
      <c r="M989" s="24" t="s">
        <v>310</v>
      </c>
      <c r="N989" s="24" t="s">
        <v>310</v>
      </c>
    </row>
    <row r="990" spans="3:14">
      <c r="C990" s="136" t="s">
        <v>35</v>
      </c>
      <c r="D990" s="137"/>
      <c r="E990" s="71" t="s">
        <v>310</v>
      </c>
      <c r="F990" s="72">
        <v>0</v>
      </c>
      <c r="G990" s="73">
        <v>0</v>
      </c>
      <c r="H990" s="74">
        <f t="shared" si="365"/>
        <v>0</v>
      </c>
      <c r="I990" s="72">
        <v>0</v>
      </c>
      <c r="J990" s="72">
        <v>0</v>
      </c>
      <c r="K990" s="72">
        <v>0</v>
      </c>
      <c r="L990" s="24" t="s">
        <v>310</v>
      </c>
      <c r="M990" s="24" t="s">
        <v>310</v>
      </c>
      <c r="N990" s="24" t="s">
        <v>310</v>
      </c>
    </row>
    <row r="991" spans="3:14">
      <c r="C991" s="136" t="s">
        <v>33</v>
      </c>
      <c r="D991" s="137"/>
      <c r="E991" s="71" t="s">
        <v>731</v>
      </c>
      <c r="F991" s="24" t="s">
        <v>731</v>
      </c>
      <c r="G991" s="73">
        <v>0</v>
      </c>
      <c r="H991" s="24" t="s">
        <v>731</v>
      </c>
      <c r="I991" s="24" t="s">
        <v>731</v>
      </c>
      <c r="J991" s="24" t="s">
        <v>731</v>
      </c>
      <c r="K991" s="24" t="s">
        <v>731</v>
      </c>
      <c r="L991" s="24" t="s">
        <v>310</v>
      </c>
      <c r="M991" s="24" t="s">
        <v>310</v>
      </c>
      <c r="N991" s="24" t="s">
        <v>310</v>
      </c>
    </row>
    <row r="993" spans="2:14">
      <c r="C993" s="4" t="s">
        <v>2</v>
      </c>
      <c r="D993" s="5" t="s">
        <v>751</v>
      </c>
      <c r="E993" s="60"/>
    </row>
    <row r="994" spans="2:14" ht="15.75">
      <c r="C994" s="4" t="s">
        <v>5</v>
      </c>
      <c r="D994" s="16" t="s">
        <v>886</v>
      </c>
      <c r="E994" s="60"/>
    </row>
    <row r="995" spans="2:14" ht="15" customHeight="1">
      <c r="C995" s="4" t="s">
        <v>37</v>
      </c>
      <c r="D995" s="5" t="s">
        <v>882</v>
      </c>
      <c r="E995" s="60"/>
    </row>
    <row r="996" spans="2:14">
      <c r="C996" s="4" t="s">
        <v>38</v>
      </c>
      <c r="D996" s="5" t="s">
        <v>835</v>
      </c>
    </row>
    <row r="997" spans="2:14" s="10" customFormat="1">
      <c r="B997" s="9"/>
      <c r="E997" s="61"/>
      <c r="F997" s="147" t="s">
        <v>3</v>
      </c>
      <c r="G997" s="148"/>
      <c r="H997" s="149"/>
      <c r="I997" s="146" t="s">
        <v>4</v>
      </c>
      <c r="J997" s="146"/>
      <c r="K997" s="146"/>
      <c r="L997" s="146" t="s">
        <v>27</v>
      </c>
      <c r="M997" s="146"/>
      <c r="N997" s="146"/>
    </row>
    <row r="998" spans="2:14" s="10" customFormat="1">
      <c r="B998" s="9"/>
      <c r="E998" s="61"/>
      <c r="F998" s="147" t="s">
        <v>6</v>
      </c>
      <c r="G998" s="148"/>
      <c r="H998" s="149"/>
      <c r="I998" s="150" t="s">
        <v>26</v>
      </c>
      <c r="J998" s="150"/>
      <c r="K998" s="150"/>
      <c r="L998" s="150" t="s">
        <v>26</v>
      </c>
      <c r="M998" s="150"/>
      <c r="N998" s="150"/>
    </row>
    <row r="999" spans="2:14" s="13" customFormat="1">
      <c r="B999" s="11"/>
      <c r="C999" s="151" t="s">
        <v>14</v>
      </c>
      <c r="D999" s="152"/>
      <c r="E999" s="62" t="s">
        <v>17</v>
      </c>
      <c r="F999" s="28" t="s">
        <v>8</v>
      </c>
      <c r="G999" s="28" t="s">
        <v>18</v>
      </c>
      <c r="H999" s="28" t="s">
        <v>19</v>
      </c>
      <c r="I999" s="28" t="s">
        <v>9</v>
      </c>
      <c r="J999" s="28" t="s">
        <v>10</v>
      </c>
      <c r="K999" s="28" t="s">
        <v>11</v>
      </c>
      <c r="L999" s="28" t="s">
        <v>9</v>
      </c>
      <c r="M999" s="28" t="s">
        <v>10</v>
      </c>
      <c r="N999" s="28" t="s">
        <v>11</v>
      </c>
    </row>
    <row r="1000" spans="2:14" s="13" customFormat="1">
      <c r="B1000" s="11"/>
      <c r="C1000" s="43"/>
      <c r="D1000" s="44"/>
      <c r="E1000" s="62"/>
      <c r="F1000" s="28"/>
      <c r="G1000" s="28"/>
      <c r="H1000" s="28"/>
      <c r="I1000" s="63">
        <v>2.9172953945737067E-2</v>
      </c>
      <c r="J1000" s="63">
        <v>2.2747435976189303E-2</v>
      </c>
      <c r="K1000" s="63">
        <v>1.8904256546730558E-2</v>
      </c>
      <c r="L1000" s="28"/>
      <c r="M1000" s="28"/>
      <c r="N1000" s="28"/>
    </row>
    <row r="1001" spans="2:14" ht="33" customHeight="1">
      <c r="C1001" s="157" t="s">
        <v>15</v>
      </c>
      <c r="D1001" s="158"/>
      <c r="E1001" s="64" t="s">
        <v>887</v>
      </c>
      <c r="F1001" s="18">
        <v>31222</v>
      </c>
      <c r="G1001" s="65">
        <v>2.5000000000000001E-2</v>
      </c>
      <c r="H1001" s="18">
        <f>(F1001*(100%-G1001))</f>
        <v>30441.45</v>
      </c>
      <c r="I1001" s="18">
        <f>$H$1001*I1000</f>
        <v>888.06701889145768</v>
      </c>
      <c r="J1001" s="18">
        <f>$H$1001*J1000</f>
        <v>692.46493489736793</v>
      </c>
      <c r="K1001" s="18">
        <f>$H$1001*K1000</f>
        <v>575.47298045447099</v>
      </c>
      <c r="L1001" s="18" t="s">
        <v>310</v>
      </c>
      <c r="M1001" s="18" t="s">
        <v>310</v>
      </c>
      <c r="N1001" s="18" t="s">
        <v>310</v>
      </c>
    </row>
    <row r="1002" spans="2:14">
      <c r="B1002" s="15"/>
      <c r="C1002" s="156" t="s">
        <v>20</v>
      </c>
      <c r="D1002" s="156"/>
      <c r="E1002" s="156"/>
      <c r="F1002" s="156"/>
      <c r="G1002" s="156"/>
      <c r="H1002" s="156"/>
      <c r="I1002" s="156"/>
      <c r="J1002" s="156"/>
      <c r="K1002" s="156"/>
    </row>
    <row r="1003" spans="2:14">
      <c r="C1003" s="138" t="s">
        <v>841</v>
      </c>
      <c r="D1003" s="139" t="s">
        <v>841</v>
      </c>
      <c r="E1003" s="64" t="s">
        <v>864</v>
      </c>
      <c r="F1003" s="18">
        <v>2493</v>
      </c>
      <c r="G1003" s="66">
        <v>0</v>
      </c>
      <c r="H1003" s="18">
        <f t="shared" ref="H1003:H1020" si="366">(F1003*(100%-G1003))</f>
        <v>2493</v>
      </c>
      <c r="I1003" s="18">
        <f>$H$1003*I1000</f>
        <v>72.728174186722512</v>
      </c>
      <c r="J1003" s="18">
        <f t="shared" ref="J1003:K1003" si="367">$H$1003*J1000</f>
        <v>56.709357888639929</v>
      </c>
      <c r="K1003" s="18">
        <f t="shared" si="367"/>
        <v>47.12831157099928</v>
      </c>
      <c r="L1003" s="18" t="s">
        <v>310</v>
      </c>
      <c r="M1003" s="18" t="s">
        <v>310</v>
      </c>
      <c r="N1003" s="18" t="s">
        <v>310</v>
      </c>
    </row>
    <row r="1004" spans="2:14" ht="30">
      <c r="C1004" s="138" t="s">
        <v>865</v>
      </c>
      <c r="D1004" s="139" t="s">
        <v>865</v>
      </c>
      <c r="E1004" s="64" t="s">
        <v>760</v>
      </c>
      <c r="F1004" s="18">
        <v>1183</v>
      </c>
      <c r="G1004" s="66">
        <v>0</v>
      </c>
      <c r="H1004" s="18">
        <f t="shared" si="366"/>
        <v>1183</v>
      </c>
      <c r="I1004" s="18">
        <f>$H$1004*I1000</f>
        <v>34.511604517806951</v>
      </c>
      <c r="J1004" s="18">
        <f t="shared" ref="J1004:K1004" si="368">$H$1004*J1000</f>
        <v>26.910216759831947</v>
      </c>
      <c r="K1004" s="18">
        <f t="shared" si="368"/>
        <v>22.363735494782251</v>
      </c>
      <c r="L1004" s="18" t="s">
        <v>310</v>
      </c>
      <c r="M1004" s="18" t="s">
        <v>310</v>
      </c>
      <c r="N1004" s="18" t="s">
        <v>310</v>
      </c>
    </row>
    <row r="1005" spans="2:14" ht="30">
      <c r="C1005" s="138" t="s">
        <v>761</v>
      </c>
      <c r="D1005" s="139" t="s">
        <v>761</v>
      </c>
      <c r="E1005" s="64" t="s">
        <v>762</v>
      </c>
      <c r="F1005" s="18">
        <v>686</v>
      </c>
      <c r="G1005" s="66">
        <v>0</v>
      </c>
      <c r="H1005" s="18">
        <f t="shared" si="366"/>
        <v>686</v>
      </c>
      <c r="I1005" s="18">
        <f>$H$1005*I1000</f>
        <v>20.012646406775627</v>
      </c>
      <c r="J1005" s="18">
        <f t="shared" ref="J1005:K1005" si="369">$H$1005*J1000</f>
        <v>15.604741079665862</v>
      </c>
      <c r="K1005" s="18">
        <f t="shared" si="369"/>
        <v>12.968319991057163</v>
      </c>
      <c r="L1005" s="18" t="s">
        <v>310</v>
      </c>
      <c r="M1005" s="18" t="s">
        <v>310</v>
      </c>
      <c r="N1005" s="18" t="s">
        <v>310</v>
      </c>
    </row>
    <row r="1006" spans="2:14" ht="30">
      <c r="C1006" s="138" t="s">
        <v>866</v>
      </c>
      <c r="D1006" s="139" t="s">
        <v>866</v>
      </c>
      <c r="E1006" s="64" t="s">
        <v>867</v>
      </c>
      <c r="F1006" s="18">
        <v>18575</v>
      </c>
      <c r="G1006" s="66">
        <v>0</v>
      </c>
      <c r="H1006" s="18">
        <f t="shared" si="366"/>
        <v>18575</v>
      </c>
      <c r="I1006" s="18">
        <f>$H$1006*I1000</f>
        <v>541.88761954206598</v>
      </c>
      <c r="J1006" s="18">
        <f t="shared" ref="J1006:K1006" si="370">$H$1006*J1000</f>
        <v>422.53362325771633</v>
      </c>
      <c r="K1006" s="18">
        <f t="shared" si="370"/>
        <v>351.14656535552012</v>
      </c>
      <c r="L1006" s="18" t="s">
        <v>310</v>
      </c>
      <c r="M1006" s="18" t="s">
        <v>310</v>
      </c>
      <c r="N1006" s="18" t="s">
        <v>310</v>
      </c>
    </row>
    <row r="1007" spans="2:14" ht="30">
      <c r="C1007" s="138" t="s">
        <v>765</v>
      </c>
      <c r="D1007" s="139" t="s">
        <v>765</v>
      </c>
      <c r="E1007" s="64" t="s">
        <v>766</v>
      </c>
      <c r="F1007" s="18">
        <v>1037</v>
      </c>
      <c r="G1007" s="66">
        <v>0</v>
      </c>
      <c r="H1007" s="18">
        <f t="shared" si="366"/>
        <v>1037</v>
      </c>
      <c r="I1007" s="18">
        <f>$H$1007*I1000</f>
        <v>30.252353241729338</v>
      </c>
      <c r="J1007" s="18">
        <f t="shared" ref="J1007:K1007" si="371">$H$1007*J1000</f>
        <v>23.589091107308306</v>
      </c>
      <c r="K1007" s="18">
        <f t="shared" si="371"/>
        <v>19.603714038959588</v>
      </c>
      <c r="L1007" s="18" t="s">
        <v>310</v>
      </c>
      <c r="M1007" s="18" t="s">
        <v>310</v>
      </c>
      <c r="N1007" s="18" t="s">
        <v>310</v>
      </c>
    </row>
    <row r="1008" spans="2:14" ht="45">
      <c r="C1008" s="138" t="s">
        <v>767</v>
      </c>
      <c r="D1008" s="139" t="s">
        <v>767</v>
      </c>
      <c r="E1008" s="64" t="s">
        <v>768</v>
      </c>
      <c r="F1008" s="18">
        <v>1150</v>
      </c>
      <c r="G1008" s="66">
        <v>0</v>
      </c>
      <c r="H1008" s="18">
        <f t="shared" si="366"/>
        <v>1150</v>
      </c>
      <c r="I1008" s="18">
        <f>$H$1008*I1000</f>
        <v>33.548897037597627</v>
      </c>
      <c r="J1008" s="18">
        <f t="shared" ref="J1008:K1008" si="372">$H$1008*J1000</f>
        <v>26.159551372617699</v>
      </c>
      <c r="K1008" s="18">
        <f t="shared" si="372"/>
        <v>21.739895028740143</v>
      </c>
      <c r="L1008" s="18" t="s">
        <v>310</v>
      </c>
      <c r="M1008" s="18" t="s">
        <v>310</v>
      </c>
      <c r="N1008" s="18" t="s">
        <v>310</v>
      </c>
    </row>
    <row r="1009" spans="3:14" ht="30">
      <c r="C1009" s="138" t="s">
        <v>868</v>
      </c>
      <c r="D1009" s="139" t="s">
        <v>868</v>
      </c>
      <c r="E1009" s="64" t="s">
        <v>869</v>
      </c>
      <c r="F1009" s="18">
        <v>30055</v>
      </c>
      <c r="G1009" s="66">
        <v>0</v>
      </c>
      <c r="H1009" s="18">
        <f t="shared" si="366"/>
        <v>30055</v>
      </c>
      <c r="I1009" s="18">
        <f>$H$1009*I1000</f>
        <v>876.79313083912757</v>
      </c>
      <c r="J1009" s="18">
        <f t="shared" ref="J1009:K1009" si="373">$H$1009*J1000</f>
        <v>683.67418826436949</v>
      </c>
      <c r="K1009" s="18">
        <f t="shared" si="373"/>
        <v>568.16743051198694</v>
      </c>
      <c r="L1009" s="18" t="s">
        <v>310</v>
      </c>
      <c r="M1009" s="18" t="s">
        <v>310</v>
      </c>
      <c r="N1009" s="18" t="s">
        <v>310</v>
      </c>
    </row>
    <row r="1010" spans="3:14" ht="30">
      <c r="C1010" s="138" t="s">
        <v>771</v>
      </c>
      <c r="D1010" s="139" t="s">
        <v>771</v>
      </c>
      <c r="E1010" s="64" t="s">
        <v>772</v>
      </c>
      <c r="F1010" s="18">
        <v>2074</v>
      </c>
      <c r="G1010" s="66">
        <v>0</v>
      </c>
      <c r="H1010" s="18">
        <f t="shared" si="366"/>
        <v>2074</v>
      </c>
      <c r="I1010" s="18">
        <f>$H$1010*I1000</f>
        <v>60.504706483458676</v>
      </c>
      <c r="J1010" s="18">
        <f t="shared" ref="J1010:K1010" si="374">$H$1010*J1000</f>
        <v>47.178182214616612</v>
      </c>
      <c r="K1010" s="18">
        <f t="shared" si="374"/>
        <v>39.207428077919175</v>
      </c>
      <c r="L1010" s="18" t="s">
        <v>310</v>
      </c>
      <c r="M1010" s="18" t="s">
        <v>310</v>
      </c>
      <c r="N1010" s="18" t="s">
        <v>310</v>
      </c>
    </row>
    <row r="1011" spans="3:14" ht="30">
      <c r="C1011" s="138" t="s">
        <v>870</v>
      </c>
      <c r="D1011" s="139" t="s">
        <v>870</v>
      </c>
      <c r="E1011" s="64" t="s">
        <v>871</v>
      </c>
      <c r="F1011" s="18">
        <v>36110</v>
      </c>
      <c r="G1011" s="66">
        <v>0</v>
      </c>
      <c r="H1011" s="18">
        <f t="shared" si="366"/>
        <v>36110</v>
      </c>
      <c r="I1011" s="18">
        <f>$H$1011*I1000</f>
        <v>1053.4353669805655</v>
      </c>
      <c r="J1011" s="18">
        <f t="shared" ref="J1011:K1011" si="375">$H$1011*J1000</f>
        <v>821.40991310019569</v>
      </c>
      <c r="K1011" s="18">
        <f t="shared" si="375"/>
        <v>682.63270390244043</v>
      </c>
      <c r="L1011" s="18" t="s">
        <v>310</v>
      </c>
      <c r="M1011" s="18" t="s">
        <v>310</v>
      </c>
      <c r="N1011" s="18" t="s">
        <v>310</v>
      </c>
    </row>
    <row r="1012" spans="3:14" ht="45">
      <c r="C1012" s="138" t="s">
        <v>872</v>
      </c>
      <c r="D1012" s="139" t="s">
        <v>872</v>
      </c>
      <c r="E1012" s="64" t="s">
        <v>873</v>
      </c>
      <c r="F1012" s="18">
        <v>40215</v>
      </c>
      <c r="G1012" s="66">
        <v>0</v>
      </c>
      <c r="H1012" s="18">
        <f t="shared" si="366"/>
        <v>40215</v>
      </c>
      <c r="I1012" s="18">
        <f>$H$1012*I1000</f>
        <v>1173.1903429278161</v>
      </c>
      <c r="J1012" s="18">
        <f t="shared" ref="J1012:K1012" si="376">$H$1012*J1000</f>
        <v>914.78813778245285</v>
      </c>
      <c r="K1012" s="18">
        <f t="shared" si="376"/>
        <v>760.23467702676942</v>
      </c>
      <c r="L1012" s="18" t="s">
        <v>310</v>
      </c>
      <c r="M1012" s="18" t="s">
        <v>310</v>
      </c>
      <c r="N1012" s="18" t="s">
        <v>310</v>
      </c>
    </row>
    <row r="1013" spans="3:14" ht="45">
      <c r="C1013" s="138" t="s">
        <v>777</v>
      </c>
      <c r="D1013" s="139" t="s">
        <v>777</v>
      </c>
      <c r="E1013" s="64" t="s">
        <v>778</v>
      </c>
      <c r="F1013" s="18">
        <v>4617</v>
      </c>
      <c r="G1013" s="66">
        <v>0</v>
      </c>
      <c r="H1013" s="18">
        <f t="shared" si="366"/>
        <v>4617</v>
      </c>
      <c r="I1013" s="18">
        <f>$H$1013*I1000</f>
        <v>134.69152836746804</v>
      </c>
      <c r="J1013" s="18">
        <f t="shared" ref="J1013:K1013" si="377">$H$1013*J1000</f>
        <v>105.02491190206601</v>
      </c>
      <c r="K1013" s="18">
        <f t="shared" si="377"/>
        <v>87.280952476254981</v>
      </c>
      <c r="L1013" s="18" t="s">
        <v>310</v>
      </c>
      <c r="M1013" s="18" t="s">
        <v>310</v>
      </c>
      <c r="N1013" s="18" t="s">
        <v>310</v>
      </c>
    </row>
    <row r="1014" spans="3:14" ht="30">
      <c r="C1014" s="138" t="s">
        <v>779</v>
      </c>
      <c r="D1014" s="139" t="s">
        <v>779</v>
      </c>
      <c r="E1014" s="64" t="s">
        <v>780</v>
      </c>
      <c r="F1014" s="18">
        <v>625</v>
      </c>
      <c r="G1014" s="66">
        <v>0</v>
      </c>
      <c r="H1014" s="18">
        <f t="shared" si="366"/>
        <v>625</v>
      </c>
      <c r="I1014" s="18">
        <f>$H$1014*I1000</f>
        <v>18.233096216085666</v>
      </c>
      <c r="J1014" s="18">
        <f t="shared" ref="J1014:K1014" si="378">$H$1014*J1000</f>
        <v>14.217147485118314</v>
      </c>
      <c r="K1014" s="18">
        <f t="shared" si="378"/>
        <v>11.815160341706598</v>
      </c>
      <c r="L1014" s="18" t="s">
        <v>310</v>
      </c>
      <c r="M1014" s="18" t="s">
        <v>310</v>
      </c>
      <c r="N1014" s="18" t="s">
        <v>310</v>
      </c>
    </row>
    <row r="1015" spans="3:14" ht="30">
      <c r="C1015" s="138" t="s">
        <v>781</v>
      </c>
      <c r="D1015" s="139" t="s">
        <v>781</v>
      </c>
      <c r="E1015" s="64" t="s">
        <v>782</v>
      </c>
      <c r="F1015" s="18">
        <v>4158</v>
      </c>
      <c r="G1015" s="66">
        <v>0</v>
      </c>
      <c r="H1015" s="18">
        <f t="shared" si="366"/>
        <v>4158</v>
      </c>
      <c r="I1015" s="18">
        <f>$H$1015*I1000</f>
        <v>121.30114250637472</v>
      </c>
      <c r="J1015" s="18">
        <f t="shared" ref="J1015:K1015" si="379">$H$1015*J1000</f>
        <v>94.583838788995124</v>
      </c>
      <c r="K1015" s="18">
        <f t="shared" si="379"/>
        <v>78.603898721305654</v>
      </c>
      <c r="L1015" s="18" t="s">
        <v>310</v>
      </c>
      <c r="M1015" s="18" t="s">
        <v>310</v>
      </c>
      <c r="N1015" s="18" t="s">
        <v>310</v>
      </c>
    </row>
    <row r="1016" spans="3:14" ht="45">
      <c r="C1016" s="138" t="s">
        <v>783</v>
      </c>
      <c r="D1016" s="139" t="s">
        <v>783</v>
      </c>
      <c r="E1016" s="64" t="s">
        <v>784</v>
      </c>
      <c r="F1016" s="18">
        <v>16910</v>
      </c>
      <c r="G1016" s="66">
        <v>0</v>
      </c>
      <c r="H1016" s="18">
        <f t="shared" si="366"/>
        <v>16910</v>
      </c>
      <c r="I1016" s="18">
        <f>$H$1016*I1000</f>
        <v>493.31465122241377</v>
      </c>
      <c r="J1016" s="18">
        <f t="shared" ref="J1016:K1016" si="380">$H$1016*J1000</f>
        <v>384.65914235736113</v>
      </c>
      <c r="K1016" s="18">
        <f t="shared" si="380"/>
        <v>319.67097820521371</v>
      </c>
      <c r="L1016" s="18" t="s">
        <v>310</v>
      </c>
      <c r="M1016" s="18" t="s">
        <v>310</v>
      </c>
      <c r="N1016" s="18" t="s">
        <v>310</v>
      </c>
    </row>
    <row r="1017" spans="3:14" ht="45">
      <c r="C1017" s="138" t="s">
        <v>785</v>
      </c>
      <c r="D1017" s="139" t="s">
        <v>785</v>
      </c>
      <c r="E1017" s="64" t="s">
        <v>786</v>
      </c>
      <c r="F1017" s="18">
        <v>1435</v>
      </c>
      <c r="G1017" s="66">
        <v>0</v>
      </c>
      <c r="H1017" s="18">
        <f t="shared" si="366"/>
        <v>1435</v>
      </c>
      <c r="I1017" s="18">
        <f>$H$1017*I1000</f>
        <v>41.863188912132692</v>
      </c>
      <c r="J1017" s="18">
        <f t="shared" ref="J1017:K1017" si="381">$H$1017*J1000</f>
        <v>32.642570625831652</v>
      </c>
      <c r="K1017" s="18">
        <f t="shared" si="381"/>
        <v>27.127608144558351</v>
      </c>
      <c r="L1017" s="18" t="s">
        <v>310</v>
      </c>
      <c r="M1017" s="18" t="s">
        <v>310</v>
      </c>
      <c r="N1017" s="18" t="s">
        <v>310</v>
      </c>
    </row>
    <row r="1018" spans="3:14" ht="60">
      <c r="C1018" s="138" t="s">
        <v>787</v>
      </c>
      <c r="D1018" s="139" t="s">
        <v>787</v>
      </c>
      <c r="E1018" s="64" t="s">
        <v>788</v>
      </c>
      <c r="F1018" s="18">
        <v>8820</v>
      </c>
      <c r="G1018" s="66">
        <v>0</v>
      </c>
      <c r="H1018" s="18">
        <f t="shared" si="366"/>
        <v>8820</v>
      </c>
      <c r="I1018" s="18">
        <f>$H$1018*I1000</f>
        <v>257.30545380140092</v>
      </c>
      <c r="J1018" s="18">
        <f t="shared" ref="J1018:K1018" si="382">$H$1018*J1000</f>
        <v>200.63238530998964</v>
      </c>
      <c r="K1018" s="18">
        <f t="shared" si="382"/>
        <v>166.73554274216352</v>
      </c>
      <c r="L1018" s="18" t="s">
        <v>310</v>
      </c>
      <c r="M1018" s="18" t="s">
        <v>310</v>
      </c>
      <c r="N1018" s="18" t="s">
        <v>310</v>
      </c>
    </row>
    <row r="1019" spans="3:14" ht="45">
      <c r="C1019" s="138" t="s">
        <v>785</v>
      </c>
      <c r="D1019" s="139" t="s">
        <v>785</v>
      </c>
      <c r="E1019" s="64" t="s">
        <v>786</v>
      </c>
      <c r="F1019" s="18">
        <v>1435</v>
      </c>
      <c r="G1019" s="66">
        <v>0</v>
      </c>
      <c r="H1019" s="18">
        <f t="shared" si="366"/>
        <v>1435</v>
      </c>
      <c r="I1019" s="18">
        <f>$H$1019*I1000</f>
        <v>41.863188912132692</v>
      </c>
      <c r="J1019" s="18">
        <f t="shared" ref="J1019:K1019" si="383">$H$1019*J1000</f>
        <v>32.642570625831652</v>
      </c>
      <c r="K1019" s="18">
        <f t="shared" si="383"/>
        <v>27.127608144558351</v>
      </c>
      <c r="L1019" s="18" t="s">
        <v>310</v>
      </c>
      <c r="M1019" s="18" t="s">
        <v>310</v>
      </c>
      <c r="N1019" s="18" t="s">
        <v>310</v>
      </c>
    </row>
    <row r="1020" spans="3:14" ht="30">
      <c r="C1020" s="138" t="s">
        <v>789</v>
      </c>
      <c r="D1020" s="139" t="s">
        <v>789</v>
      </c>
      <c r="E1020" s="64" t="s">
        <v>790</v>
      </c>
      <c r="F1020" s="18">
        <v>173</v>
      </c>
      <c r="G1020" s="66">
        <v>0</v>
      </c>
      <c r="H1020" s="18">
        <f t="shared" si="366"/>
        <v>173</v>
      </c>
      <c r="I1020" s="18">
        <f>$H$1020*I1000</f>
        <v>5.0469210326125129</v>
      </c>
      <c r="J1020" s="18">
        <f t="shared" ref="J1020:K1020" si="384">$H$1020*J1000</f>
        <v>3.9353064238807494</v>
      </c>
      <c r="K1020" s="18">
        <f t="shared" si="384"/>
        <v>3.2704363825843865</v>
      </c>
      <c r="L1020" s="18" t="s">
        <v>310</v>
      </c>
      <c r="M1020" s="18" t="s">
        <v>310</v>
      </c>
      <c r="N1020" s="18" t="s">
        <v>310</v>
      </c>
    </row>
    <row r="1021" spans="3:14">
      <c r="C1021" s="140" t="s">
        <v>23</v>
      </c>
      <c r="D1021" s="140"/>
      <c r="E1021" s="140"/>
      <c r="F1021" s="140"/>
      <c r="G1021" s="140"/>
      <c r="H1021" s="140"/>
      <c r="I1021" s="140"/>
      <c r="J1021" s="140"/>
      <c r="K1021" s="140"/>
    </row>
    <row r="1022" spans="3:14">
      <c r="C1022" s="138" t="s">
        <v>310</v>
      </c>
      <c r="D1022" s="139"/>
      <c r="E1022" s="64" t="s">
        <v>310</v>
      </c>
      <c r="F1022" s="64" t="s">
        <v>310</v>
      </c>
      <c r="G1022" s="64" t="s">
        <v>310</v>
      </c>
      <c r="H1022" s="64" t="s">
        <v>310</v>
      </c>
      <c r="I1022" s="64" t="s">
        <v>310</v>
      </c>
      <c r="J1022" s="64" t="s">
        <v>310</v>
      </c>
      <c r="K1022" s="64" t="s">
        <v>310</v>
      </c>
      <c r="L1022" s="64" t="s">
        <v>310</v>
      </c>
      <c r="M1022" s="64" t="s">
        <v>310</v>
      </c>
      <c r="N1022" s="64" t="s">
        <v>310</v>
      </c>
    </row>
    <row r="1023" spans="3:14" ht="15" customHeight="1">
      <c r="C1023" s="140" t="s">
        <v>22</v>
      </c>
      <c r="D1023" s="140"/>
      <c r="E1023" s="140"/>
      <c r="F1023" s="140"/>
      <c r="G1023" s="140"/>
      <c r="H1023" s="140"/>
      <c r="I1023" s="140"/>
      <c r="J1023" s="140"/>
      <c r="K1023" s="140"/>
    </row>
    <row r="1024" spans="3:14" ht="15" customHeight="1">
      <c r="C1024" s="138" t="s">
        <v>310</v>
      </c>
      <c r="D1024" s="139"/>
      <c r="E1024" s="64" t="s">
        <v>310</v>
      </c>
      <c r="F1024" s="64" t="s">
        <v>310</v>
      </c>
      <c r="G1024" s="64" t="s">
        <v>310</v>
      </c>
      <c r="H1024" s="64" t="s">
        <v>310</v>
      </c>
      <c r="I1024" s="64" t="s">
        <v>310</v>
      </c>
      <c r="J1024" s="64" t="s">
        <v>310</v>
      </c>
      <c r="K1024" s="64" t="s">
        <v>310</v>
      </c>
      <c r="L1024" s="64" t="s">
        <v>310</v>
      </c>
      <c r="M1024" s="64" t="s">
        <v>310</v>
      </c>
      <c r="N1024" s="64" t="s">
        <v>310</v>
      </c>
    </row>
    <row r="1025" spans="3:14" ht="15" customHeight="1">
      <c r="C1025" s="140" t="s">
        <v>34</v>
      </c>
      <c r="D1025" s="140"/>
      <c r="E1025" s="140"/>
      <c r="F1025" s="140"/>
      <c r="G1025" s="140"/>
      <c r="H1025" s="140"/>
      <c r="I1025" s="140"/>
      <c r="J1025" s="140"/>
      <c r="K1025" s="137"/>
    </row>
    <row r="1026" spans="3:14" ht="15" customHeight="1">
      <c r="C1026" s="138" t="s">
        <v>791</v>
      </c>
      <c r="D1026" s="139"/>
      <c r="E1026" s="67" t="s">
        <v>791</v>
      </c>
      <c r="F1026" s="18">
        <v>175</v>
      </c>
      <c r="G1026" s="66">
        <v>0</v>
      </c>
      <c r="H1026" s="18">
        <f t="shared" ref="H1026" si="385">(F1026*(100%-G1026))</f>
        <v>175</v>
      </c>
      <c r="I1026" s="18">
        <v>175</v>
      </c>
      <c r="J1026" s="18">
        <v>175</v>
      </c>
      <c r="K1026" s="18">
        <v>175</v>
      </c>
      <c r="L1026" s="64" t="s">
        <v>310</v>
      </c>
      <c r="M1026" s="64" t="s">
        <v>310</v>
      </c>
      <c r="N1026" s="64" t="s">
        <v>310</v>
      </c>
    </row>
    <row r="1027" spans="3:14" ht="15" customHeight="1">
      <c r="C1027" s="138" t="s">
        <v>874</v>
      </c>
      <c r="D1027" s="139" t="s">
        <v>874</v>
      </c>
      <c r="E1027" s="64" t="s">
        <v>875</v>
      </c>
      <c r="F1027" s="77" t="s">
        <v>876</v>
      </c>
      <c r="G1027" s="66">
        <v>0</v>
      </c>
      <c r="H1027" s="77" t="s">
        <v>876</v>
      </c>
      <c r="I1027" s="77" t="s">
        <v>876</v>
      </c>
      <c r="J1027" s="77" t="s">
        <v>876</v>
      </c>
      <c r="K1027" s="77" t="s">
        <v>876</v>
      </c>
      <c r="L1027" s="64" t="s">
        <v>310</v>
      </c>
      <c r="M1027" s="64" t="s">
        <v>310</v>
      </c>
      <c r="N1027" s="64" t="s">
        <v>310</v>
      </c>
    </row>
    <row r="1028" spans="3:14" ht="15" customHeight="1">
      <c r="C1028" s="138" t="s">
        <v>801</v>
      </c>
      <c r="D1028" s="139" t="s">
        <v>799</v>
      </c>
      <c r="E1028" s="64" t="s">
        <v>802</v>
      </c>
      <c r="F1028" s="75">
        <v>0.08</v>
      </c>
      <c r="G1028" s="66">
        <v>0</v>
      </c>
      <c r="H1028" s="75">
        <v>0.08</v>
      </c>
      <c r="I1028" s="75">
        <v>0.08</v>
      </c>
      <c r="J1028" s="75">
        <v>0.08</v>
      </c>
      <c r="K1028" s="75">
        <v>0.08</v>
      </c>
      <c r="L1028" s="64" t="s">
        <v>310</v>
      </c>
      <c r="M1028" s="64" t="s">
        <v>310</v>
      </c>
      <c r="N1028" s="64" t="s">
        <v>310</v>
      </c>
    </row>
    <row r="1029" spans="3:14" ht="15" customHeight="1">
      <c r="C1029" s="138" t="s">
        <v>803</v>
      </c>
      <c r="D1029" s="139" t="s">
        <v>799</v>
      </c>
      <c r="E1029" s="64" t="s">
        <v>804</v>
      </c>
      <c r="F1029" s="75">
        <v>0.08</v>
      </c>
      <c r="G1029" s="66">
        <v>0</v>
      </c>
      <c r="H1029" s="75">
        <v>0.08</v>
      </c>
      <c r="I1029" s="75">
        <v>0.08</v>
      </c>
      <c r="J1029" s="75">
        <v>0.08</v>
      </c>
      <c r="K1029" s="75">
        <v>0.08</v>
      </c>
      <c r="L1029" s="64" t="s">
        <v>310</v>
      </c>
      <c r="M1029" s="64" t="s">
        <v>310</v>
      </c>
      <c r="N1029" s="64" t="s">
        <v>310</v>
      </c>
    </row>
    <row r="1030" spans="3:14">
      <c r="C1030" s="3" t="s">
        <v>16</v>
      </c>
      <c r="F1030" s="19"/>
      <c r="G1030" s="19"/>
      <c r="H1030" s="19"/>
      <c r="I1030" s="19"/>
      <c r="J1030" s="19"/>
      <c r="K1030" s="19"/>
    </row>
    <row r="1031" spans="3:14">
      <c r="C1031" s="142" t="s">
        <v>29</v>
      </c>
      <c r="D1031" s="143"/>
      <c r="E1031" s="69" t="s">
        <v>731</v>
      </c>
      <c r="F1031" s="26" t="s">
        <v>731</v>
      </c>
      <c r="G1031" s="70">
        <v>0</v>
      </c>
      <c r="H1031" s="26" t="s">
        <v>731</v>
      </c>
      <c r="I1031" s="26" t="s">
        <v>731</v>
      </c>
      <c r="J1031" s="26" t="s">
        <v>731</v>
      </c>
      <c r="K1031" s="26" t="s">
        <v>731</v>
      </c>
      <c r="L1031" s="18" t="s">
        <v>310</v>
      </c>
      <c r="M1031" s="18" t="s">
        <v>310</v>
      </c>
      <c r="N1031" s="18" t="s">
        <v>310</v>
      </c>
    </row>
    <row r="1032" spans="3:14">
      <c r="C1032" s="142" t="s">
        <v>732</v>
      </c>
      <c r="D1032" s="143"/>
      <c r="E1032" s="69" t="s">
        <v>732</v>
      </c>
      <c r="F1032" s="20">
        <v>495</v>
      </c>
      <c r="G1032" s="70">
        <v>0</v>
      </c>
      <c r="H1032" s="18">
        <f t="shared" ref="H1032" si="386">(F1032*(100%-G1032))</f>
        <v>495</v>
      </c>
      <c r="I1032" s="20">
        <v>495</v>
      </c>
      <c r="J1032" s="20">
        <v>495</v>
      </c>
      <c r="K1032" s="20">
        <v>495</v>
      </c>
      <c r="L1032" s="18" t="s">
        <v>310</v>
      </c>
      <c r="M1032" s="18" t="s">
        <v>310</v>
      </c>
      <c r="N1032" s="18" t="s">
        <v>310</v>
      </c>
    </row>
    <row r="1033" spans="3:14">
      <c r="C1033" s="136" t="s">
        <v>40</v>
      </c>
      <c r="D1033" s="137"/>
      <c r="E1033" s="71" t="s">
        <v>310</v>
      </c>
      <c r="F1033" s="72" t="s">
        <v>310</v>
      </c>
      <c r="G1033" s="73">
        <v>0</v>
      </c>
      <c r="H1033" s="74">
        <v>0</v>
      </c>
      <c r="I1033" s="72" t="s">
        <v>310</v>
      </c>
      <c r="J1033" s="72" t="s">
        <v>310</v>
      </c>
      <c r="K1033" s="72" t="s">
        <v>310</v>
      </c>
      <c r="L1033" s="24" t="s">
        <v>310</v>
      </c>
      <c r="M1033" s="24" t="s">
        <v>310</v>
      </c>
      <c r="N1033" s="24" t="s">
        <v>310</v>
      </c>
    </row>
    <row r="1034" spans="3:14">
      <c r="C1034" s="136" t="s">
        <v>734</v>
      </c>
      <c r="D1034" s="137"/>
      <c r="E1034" s="71" t="s">
        <v>735</v>
      </c>
      <c r="F1034" s="72">
        <v>150</v>
      </c>
      <c r="G1034" s="73">
        <v>0</v>
      </c>
      <c r="H1034" s="74">
        <f t="shared" ref="H1034:H1039" si="387">(F1034*(100%-G1034))</f>
        <v>150</v>
      </c>
      <c r="I1034" s="72">
        <v>150</v>
      </c>
      <c r="J1034" s="72">
        <v>150</v>
      </c>
      <c r="K1034" s="72">
        <v>150</v>
      </c>
      <c r="L1034" s="24" t="s">
        <v>310</v>
      </c>
      <c r="M1034" s="24" t="s">
        <v>310</v>
      </c>
      <c r="N1034" s="24" t="s">
        <v>310</v>
      </c>
    </row>
    <row r="1035" spans="3:14">
      <c r="C1035" s="136" t="s">
        <v>736</v>
      </c>
      <c r="D1035" s="137"/>
      <c r="E1035" s="71" t="s">
        <v>737</v>
      </c>
      <c r="F1035" s="72">
        <v>185</v>
      </c>
      <c r="G1035" s="73">
        <v>0</v>
      </c>
      <c r="H1035" s="74">
        <f t="shared" si="387"/>
        <v>185</v>
      </c>
      <c r="I1035" s="72">
        <v>185</v>
      </c>
      <c r="J1035" s="72">
        <v>185</v>
      </c>
      <c r="K1035" s="72">
        <v>185</v>
      </c>
      <c r="L1035" s="24" t="s">
        <v>310</v>
      </c>
      <c r="M1035" s="24" t="s">
        <v>310</v>
      </c>
      <c r="N1035" s="24" t="s">
        <v>310</v>
      </c>
    </row>
    <row r="1036" spans="3:14">
      <c r="C1036" s="136" t="s">
        <v>738</v>
      </c>
      <c r="D1036" s="137"/>
      <c r="E1036" s="71" t="s">
        <v>739</v>
      </c>
      <c r="F1036" s="72">
        <v>250</v>
      </c>
      <c r="G1036" s="73">
        <v>0</v>
      </c>
      <c r="H1036" s="74">
        <f t="shared" si="387"/>
        <v>250</v>
      </c>
      <c r="I1036" s="72">
        <v>250</v>
      </c>
      <c r="J1036" s="72">
        <v>250</v>
      </c>
      <c r="K1036" s="72">
        <v>250</v>
      </c>
      <c r="L1036" s="24" t="s">
        <v>310</v>
      </c>
      <c r="M1036" s="24" t="s">
        <v>310</v>
      </c>
      <c r="N1036" s="24" t="s">
        <v>310</v>
      </c>
    </row>
    <row r="1037" spans="3:14">
      <c r="C1037" s="136" t="s">
        <v>24</v>
      </c>
      <c r="D1037" s="137"/>
      <c r="E1037" s="71" t="s">
        <v>742</v>
      </c>
      <c r="F1037" s="72">
        <v>175</v>
      </c>
      <c r="G1037" s="73">
        <v>0</v>
      </c>
      <c r="H1037" s="74">
        <f t="shared" si="387"/>
        <v>175</v>
      </c>
      <c r="I1037" s="72">
        <v>175</v>
      </c>
      <c r="J1037" s="72">
        <v>175</v>
      </c>
      <c r="K1037" s="72">
        <v>175</v>
      </c>
      <c r="L1037" s="24" t="s">
        <v>310</v>
      </c>
      <c r="M1037" s="24" t="s">
        <v>310</v>
      </c>
      <c r="N1037" s="24" t="s">
        <v>310</v>
      </c>
    </row>
    <row r="1038" spans="3:14">
      <c r="C1038" s="136" t="s">
        <v>25</v>
      </c>
      <c r="D1038" s="137"/>
      <c r="E1038" s="71" t="s">
        <v>88</v>
      </c>
      <c r="F1038" s="72">
        <v>0</v>
      </c>
      <c r="G1038" s="73">
        <v>0</v>
      </c>
      <c r="H1038" s="74">
        <f t="shared" si="387"/>
        <v>0</v>
      </c>
      <c r="I1038" s="72">
        <v>0</v>
      </c>
      <c r="J1038" s="72">
        <v>0</v>
      </c>
      <c r="K1038" s="72">
        <v>0</v>
      </c>
      <c r="L1038" s="24" t="s">
        <v>310</v>
      </c>
      <c r="M1038" s="24" t="s">
        <v>310</v>
      </c>
      <c r="N1038" s="24" t="s">
        <v>310</v>
      </c>
    </row>
    <row r="1039" spans="3:14">
      <c r="C1039" s="136" t="s">
        <v>35</v>
      </c>
      <c r="D1039" s="137"/>
      <c r="E1039" s="71" t="s">
        <v>310</v>
      </c>
      <c r="F1039" s="72">
        <v>0</v>
      </c>
      <c r="G1039" s="73">
        <v>0</v>
      </c>
      <c r="H1039" s="74">
        <f t="shared" si="387"/>
        <v>0</v>
      </c>
      <c r="I1039" s="72">
        <v>0</v>
      </c>
      <c r="J1039" s="72">
        <v>0</v>
      </c>
      <c r="K1039" s="72">
        <v>0</v>
      </c>
      <c r="L1039" s="24" t="s">
        <v>310</v>
      </c>
      <c r="M1039" s="24" t="s">
        <v>310</v>
      </c>
      <c r="N1039" s="24" t="s">
        <v>310</v>
      </c>
    </row>
    <row r="1040" spans="3:14">
      <c r="C1040" s="136" t="s">
        <v>33</v>
      </c>
      <c r="D1040" s="137"/>
      <c r="E1040" s="71" t="s">
        <v>731</v>
      </c>
      <c r="F1040" s="24" t="s">
        <v>731</v>
      </c>
      <c r="G1040" s="73">
        <v>0</v>
      </c>
      <c r="H1040" s="24" t="s">
        <v>731</v>
      </c>
      <c r="I1040" s="24" t="s">
        <v>731</v>
      </c>
      <c r="J1040" s="24" t="s">
        <v>731</v>
      </c>
      <c r="K1040" s="24" t="s">
        <v>731</v>
      </c>
      <c r="L1040" s="24" t="s">
        <v>310</v>
      </c>
      <c r="M1040" s="24" t="s">
        <v>310</v>
      </c>
      <c r="N1040" s="24" t="s">
        <v>310</v>
      </c>
    </row>
    <row r="1042" spans="2:14">
      <c r="C1042" s="4" t="s">
        <v>2</v>
      </c>
      <c r="D1042" s="5" t="s">
        <v>751</v>
      </c>
      <c r="E1042" s="60"/>
    </row>
    <row r="1043" spans="2:14" ht="15.75">
      <c r="C1043" s="4" t="s">
        <v>5</v>
      </c>
      <c r="D1043" s="16" t="s">
        <v>888</v>
      </c>
      <c r="E1043" s="60"/>
    </row>
    <row r="1044" spans="2:14" ht="15" customHeight="1">
      <c r="C1044" s="4" t="s">
        <v>37</v>
      </c>
      <c r="D1044" s="5" t="s">
        <v>889</v>
      </c>
      <c r="E1044" s="60"/>
    </row>
    <row r="1045" spans="2:14">
      <c r="C1045" s="4" t="s">
        <v>38</v>
      </c>
      <c r="D1045" s="5" t="s">
        <v>835</v>
      </c>
    </row>
    <row r="1046" spans="2:14" s="10" customFormat="1">
      <c r="B1046" s="9"/>
      <c r="E1046" s="61"/>
      <c r="F1046" s="147" t="s">
        <v>3</v>
      </c>
      <c r="G1046" s="148"/>
      <c r="H1046" s="149"/>
      <c r="I1046" s="146" t="s">
        <v>4</v>
      </c>
      <c r="J1046" s="146"/>
      <c r="K1046" s="146"/>
      <c r="L1046" s="146" t="s">
        <v>27</v>
      </c>
      <c r="M1046" s="146"/>
      <c r="N1046" s="146"/>
    </row>
    <row r="1047" spans="2:14" s="10" customFormat="1">
      <c r="B1047" s="9"/>
      <c r="E1047" s="61"/>
      <c r="F1047" s="147" t="s">
        <v>6</v>
      </c>
      <c r="G1047" s="148"/>
      <c r="H1047" s="149"/>
      <c r="I1047" s="150" t="s">
        <v>26</v>
      </c>
      <c r="J1047" s="150"/>
      <c r="K1047" s="150"/>
      <c r="L1047" s="150" t="s">
        <v>26</v>
      </c>
      <c r="M1047" s="150"/>
      <c r="N1047" s="150"/>
    </row>
    <row r="1048" spans="2:14" s="13" customFormat="1">
      <c r="B1048" s="11"/>
      <c r="C1048" s="151" t="s">
        <v>14</v>
      </c>
      <c r="D1048" s="152"/>
      <c r="E1048" s="62" t="s">
        <v>17</v>
      </c>
      <c r="F1048" s="28" t="s">
        <v>8</v>
      </c>
      <c r="G1048" s="28" t="s">
        <v>18</v>
      </c>
      <c r="H1048" s="28" t="s">
        <v>19</v>
      </c>
      <c r="I1048" s="28" t="s">
        <v>9</v>
      </c>
      <c r="J1048" s="28" t="s">
        <v>10</v>
      </c>
      <c r="K1048" s="28" t="s">
        <v>11</v>
      </c>
      <c r="L1048" s="28" t="s">
        <v>9</v>
      </c>
      <c r="M1048" s="28" t="s">
        <v>10</v>
      </c>
      <c r="N1048" s="28" t="s">
        <v>11</v>
      </c>
    </row>
    <row r="1049" spans="2:14" s="13" customFormat="1">
      <c r="B1049" s="11"/>
      <c r="C1049" s="43"/>
      <c r="D1049" s="44"/>
      <c r="E1049" s="62"/>
      <c r="F1049" s="28"/>
      <c r="G1049" s="28"/>
      <c r="H1049" s="28"/>
      <c r="I1049" s="63">
        <v>2.9172953945737067E-2</v>
      </c>
      <c r="J1049" s="63">
        <v>2.2747435976189303E-2</v>
      </c>
      <c r="K1049" s="63">
        <v>1.8904256546730558E-2</v>
      </c>
      <c r="L1049" s="28"/>
      <c r="M1049" s="28"/>
      <c r="N1049" s="28"/>
    </row>
    <row r="1050" spans="2:14" ht="33" customHeight="1">
      <c r="C1050" s="157" t="s">
        <v>15</v>
      </c>
      <c r="D1050" s="158"/>
      <c r="E1050" s="64" t="s">
        <v>890</v>
      </c>
      <c r="F1050" s="18">
        <v>35717</v>
      </c>
      <c r="G1050" s="65">
        <v>2.5000000000000001E-2</v>
      </c>
      <c r="H1050" s="18">
        <f>(F1050*(100%-G1050))</f>
        <v>34824.074999999997</v>
      </c>
      <c r="I1050" s="18">
        <f>$H$1050*I1049</f>
        <v>1015.9211361778935</v>
      </c>
      <c r="J1050" s="18">
        <f>$H$1050*J1049</f>
        <v>792.15841649251445</v>
      </c>
      <c r="K1050" s="18">
        <f>$H$1050*K1049</f>
        <v>658.32324780258591</v>
      </c>
      <c r="L1050" s="18" t="s">
        <v>310</v>
      </c>
      <c r="M1050" s="18" t="s">
        <v>310</v>
      </c>
      <c r="N1050" s="18" t="s">
        <v>310</v>
      </c>
    </row>
    <row r="1051" spans="2:14">
      <c r="B1051" s="15"/>
      <c r="C1051" s="156" t="s">
        <v>20</v>
      </c>
      <c r="D1051" s="156"/>
      <c r="E1051" s="156"/>
      <c r="F1051" s="156"/>
      <c r="G1051" s="156"/>
      <c r="H1051" s="156"/>
      <c r="I1051" s="156"/>
      <c r="J1051" s="156"/>
      <c r="K1051" s="156"/>
    </row>
    <row r="1052" spans="2:14">
      <c r="C1052" s="138" t="s">
        <v>841</v>
      </c>
      <c r="D1052" s="139" t="s">
        <v>841</v>
      </c>
      <c r="E1052" s="64" t="s">
        <v>864</v>
      </c>
      <c r="F1052" s="18">
        <v>2493</v>
      </c>
      <c r="G1052" s="66">
        <v>0</v>
      </c>
      <c r="H1052" s="18">
        <f t="shared" ref="H1052:H1069" si="388">(F1052*(100%-G1052))</f>
        <v>2493</v>
      </c>
      <c r="I1052" s="18">
        <f>$H$1052*I1049</f>
        <v>72.728174186722512</v>
      </c>
      <c r="J1052" s="18">
        <f t="shared" ref="J1052:K1052" si="389">$H$1052*J1049</f>
        <v>56.709357888639929</v>
      </c>
      <c r="K1052" s="18">
        <f t="shared" si="389"/>
        <v>47.12831157099928</v>
      </c>
      <c r="L1052" s="18" t="s">
        <v>310</v>
      </c>
      <c r="M1052" s="18" t="s">
        <v>310</v>
      </c>
      <c r="N1052" s="18" t="s">
        <v>310</v>
      </c>
    </row>
    <row r="1053" spans="2:14" ht="30">
      <c r="C1053" s="138" t="s">
        <v>891</v>
      </c>
      <c r="D1053" s="139" t="s">
        <v>891</v>
      </c>
      <c r="E1053" s="64" t="s">
        <v>760</v>
      </c>
      <c r="F1053" s="18">
        <v>2014</v>
      </c>
      <c r="G1053" s="66">
        <v>0</v>
      </c>
      <c r="H1053" s="18">
        <f t="shared" si="388"/>
        <v>2014</v>
      </c>
      <c r="I1053" s="18">
        <f>$H$1053*I1050</f>
        <v>2046065.1682622775</v>
      </c>
      <c r="J1053" s="18">
        <f t="shared" ref="J1053:K1053" si="390">$H$1053*J1050</f>
        <v>1595407.0508159241</v>
      </c>
      <c r="K1053" s="18">
        <f t="shared" si="390"/>
        <v>1325863.021074408</v>
      </c>
      <c r="L1053" s="18" t="s">
        <v>310</v>
      </c>
      <c r="M1053" s="18" t="s">
        <v>310</v>
      </c>
      <c r="N1053" s="18" t="s">
        <v>310</v>
      </c>
    </row>
    <row r="1054" spans="2:14" ht="30">
      <c r="C1054" s="138" t="s">
        <v>761</v>
      </c>
      <c r="D1054" s="139" t="s">
        <v>761</v>
      </c>
      <c r="E1054" s="64" t="s">
        <v>762</v>
      </c>
      <c r="F1054" s="18">
        <v>686</v>
      </c>
      <c r="G1054" s="66">
        <v>0</v>
      </c>
      <c r="H1054" s="18">
        <f t="shared" si="388"/>
        <v>686</v>
      </c>
      <c r="I1054" s="18">
        <f>$H$1054*I1049</f>
        <v>20.012646406775627</v>
      </c>
      <c r="J1054" s="18">
        <f t="shared" ref="J1054:K1054" si="391">$H$1054*J1049</f>
        <v>15.604741079665862</v>
      </c>
      <c r="K1054" s="18">
        <f t="shared" si="391"/>
        <v>12.968319991057163</v>
      </c>
      <c r="L1054" s="18" t="s">
        <v>310</v>
      </c>
      <c r="M1054" s="18" t="s">
        <v>310</v>
      </c>
      <c r="N1054" s="18" t="s">
        <v>310</v>
      </c>
    </row>
    <row r="1055" spans="2:14" ht="30">
      <c r="C1055" s="138" t="s">
        <v>892</v>
      </c>
      <c r="D1055" s="139" t="s">
        <v>892</v>
      </c>
      <c r="E1055" s="64" t="s">
        <v>893</v>
      </c>
      <c r="F1055" s="18">
        <v>18575</v>
      </c>
      <c r="G1055" s="66">
        <v>0</v>
      </c>
      <c r="H1055" s="18">
        <f t="shared" si="388"/>
        <v>18575</v>
      </c>
      <c r="I1055" s="18">
        <f>$H$1055*I1049</f>
        <v>541.88761954206598</v>
      </c>
      <c r="J1055" s="18">
        <f t="shared" ref="J1055:K1055" si="392">$H$1055*J1049</f>
        <v>422.53362325771633</v>
      </c>
      <c r="K1055" s="18">
        <f t="shared" si="392"/>
        <v>351.14656535552012</v>
      </c>
      <c r="L1055" s="18" t="s">
        <v>310</v>
      </c>
      <c r="M1055" s="18" t="s">
        <v>310</v>
      </c>
      <c r="N1055" s="18" t="s">
        <v>310</v>
      </c>
    </row>
    <row r="1056" spans="2:14" ht="30">
      <c r="C1056" s="138" t="s">
        <v>765</v>
      </c>
      <c r="D1056" s="139" t="s">
        <v>765</v>
      </c>
      <c r="E1056" s="64" t="s">
        <v>766</v>
      </c>
      <c r="F1056" s="18">
        <v>1037</v>
      </c>
      <c r="G1056" s="66">
        <v>0</v>
      </c>
      <c r="H1056" s="18">
        <f t="shared" si="388"/>
        <v>1037</v>
      </c>
      <c r="I1056" s="18">
        <f>$H$1056*I1049</f>
        <v>30.252353241729338</v>
      </c>
      <c r="J1056" s="18">
        <f t="shared" ref="J1056:K1056" si="393">$H$1056*J1049</f>
        <v>23.589091107308306</v>
      </c>
      <c r="K1056" s="18">
        <f t="shared" si="393"/>
        <v>19.603714038959588</v>
      </c>
      <c r="L1056" s="18" t="s">
        <v>310</v>
      </c>
      <c r="M1056" s="18" t="s">
        <v>310</v>
      </c>
      <c r="N1056" s="18" t="s">
        <v>310</v>
      </c>
    </row>
    <row r="1057" spans="3:14" ht="45">
      <c r="C1057" s="138" t="s">
        <v>767</v>
      </c>
      <c r="D1057" s="139" t="s">
        <v>767</v>
      </c>
      <c r="E1057" s="64" t="s">
        <v>768</v>
      </c>
      <c r="F1057" s="18">
        <v>1150</v>
      </c>
      <c r="G1057" s="66">
        <v>0</v>
      </c>
      <c r="H1057" s="18">
        <f t="shared" si="388"/>
        <v>1150</v>
      </c>
      <c r="I1057" s="18">
        <f>$H$1057*I1049</f>
        <v>33.548897037597627</v>
      </c>
      <c r="J1057" s="18">
        <f t="shared" ref="J1057:K1057" si="394">$H$1057*J1049</f>
        <v>26.159551372617699</v>
      </c>
      <c r="K1057" s="18">
        <f t="shared" si="394"/>
        <v>21.739895028740143</v>
      </c>
      <c r="L1057" s="18" t="s">
        <v>310</v>
      </c>
      <c r="M1057" s="18" t="s">
        <v>310</v>
      </c>
      <c r="N1057" s="18" t="s">
        <v>310</v>
      </c>
    </row>
    <row r="1058" spans="3:14" ht="30">
      <c r="C1058" s="138" t="s">
        <v>894</v>
      </c>
      <c r="D1058" s="139" t="s">
        <v>894</v>
      </c>
      <c r="E1058" s="64" t="s">
        <v>895</v>
      </c>
      <c r="F1058" s="18">
        <v>30055</v>
      </c>
      <c r="G1058" s="66">
        <v>0</v>
      </c>
      <c r="H1058" s="18">
        <f t="shared" si="388"/>
        <v>30055</v>
      </c>
      <c r="I1058" s="18">
        <f>$H$1058*I1049</f>
        <v>876.79313083912757</v>
      </c>
      <c r="J1058" s="18">
        <f t="shared" ref="J1058:K1058" si="395">$H$1058*J1049</f>
        <v>683.67418826436949</v>
      </c>
      <c r="K1058" s="18">
        <f t="shared" si="395"/>
        <v>568.16743051198694</v>
      </c>
      <c r="L1058" s="18" t="s">
        <v>310</v>
      </c>
      <c r="M1058" s="18" t="s">
        <v>310</v>
      </c>
      <c r="N1058" s="18" t="s">
        <v>310</v>
      </c>
    </row>
    <row r="1059" spans="3:14" ht="30">
      <c r="C1059" s="138" t="s">
        <v>771</v>
      </c>
      <c r="D1059" s="139" t="s">
        <v>771</v>
      </c>
      <c r="E1059" s="64" t="s">
        <v>772</v>
      </c>
      <c r="F1059" s="18">
        <v>2074</v>
      </c>
      <c r="G1059" s="66">
        <v>0</v>
      </c>
      <c r="H1059" s="18">
        <f t="shared" si="388"/>
        <v>2074</v>
      </c>
      <c r="I1059" s="18">
        <f>$H$1059*I1049</f>
        <v>60.504706483458676</v>
      </c>
      <c r="J1059" s="18">
        <f t="shared" ref="J1059:K1059" si="396">$H$1059*J1049</f>
        <v>47.178182214616612</v>
      </c>
      <c r="K1059" s="18">
        <f t="shared" si="396"/>
        <v>39.207428077919175</v>
      </c>
      <c r="L1059" s="18" t="s">
        <v>310</v>
      </c>
      <c r="M1059" s="18" t="s">
        <v>310</v>
      </c>
      <c r="N1059" s="18" t="s">
        <v>310</v>
      </c>
    </row>
    <row r="1060" spans="3:14" ht="30">
      <c r="C1060" s="138" t="s">
        <v>896</v>
      </c>
      <c r="D1060" s="139" t="s">
        <v>896</v>
      </c>
      <c r="E1060" s="64" t="s">
        <v>897</v>
      </c>
      <c r="F1060" s="18">
        <v>36110</v>
      </c>
      <c r="G1060" s="66">
        <v>0</v>
      </c>
      <c r="H1060" s="18">
        <f t="shared" si="388"/>
        <v>36110</v>
      </c>
      <c r="I1060" s="18">
        <f>$H$1060*I1049</f>
        <v>1053.4353669805655</v>
      </c>
      <c r="J1060" s="18">
        <f t="shared" ref="J1060:K1060" si="397">$H$1060*J1049</f>
        <v>821.40991310019569</v>
      </c>
      <c r="K1060" s="18">
        <f t="shared" si="397"/>
        <v>682.63270390244043</v>
      </c>
      <c r="L1060" s="18" t="s">
        <v>310</v>
      </c>
      <c r="M1060" s="18" t="s">
        <v>310</v>
      </c>
      <c r="N1060" s="18" t="s">
        <v>310</v>
      </c>
    </row>
    <row r="1061" spans="3:14" ht="45">
      <c r="C1061" s="138" t="s">
        <v>898</v>
      </c>
      <c r="D1061" s="139" t="s">
        <v>898</v>
      </c>
      <c r="E1061" s="64" t="s">
        <v>899</v>
      </c>
      <c r="F1061" s="18">
        <v>40215</v>
      </c>
      <c r="G1061" s="66">
        <v>0</v>
      </c>
      <c r="H1061" s="18">
        <f t="shared" si="388"/>
        <v>40215</v>
      </c>
      <c r="I1061" s="18">
        <f>$H$1061*I1049</f>
        <v>1173.1903429278161</v>
      </c>
      <c r="J1061" s="18">
        <f t="shared" ref="J1061:K1061" si="398">$H$1061*J1049</f>
        <v>914.78813778245285</v>
      </c>
      <c r="K1061" s="18">
        <f t="shared" si="398"/>
        <v>760.23467702676942</v>
      </c>
      <c r="L1061" s="18" t="s">
        <v>310</v>
      </c>
      <c r="M1061" s="18" t="s">
        <v>310</v>
      </c>
      <c r="N1061" s="18" t="s">
        <v>310</v>
      </c>
    </row>
    <row r="1062" spans="3:14" ht="45">
      <c r="C1062" s="138" t="s">
        <v>777</v>
      </c>
      <c r="D1062" s="139" t="s">
        <v>777</v>
      </c>
      <c r="E1062" s="64" t="s">
        <v>778</v>
      </c>
      <c r="F1062" s="18">
        <v>4617</v>
      </c>
      <c r="G1062" s="66">
        <v>0</v>
      </c>
      <c r="H1062" s="18">
        <f t="shared" si="388"/>
        <v>4617</v>
      </c>
      <c r="I1062" s="18">
        <f>$H$1062*I1049</f>
        <v>134.69152836746804</v>
      </c>
      <c r="J1062" s="18">
        <f t="shared" ref="J1062:K1062" si="399">$H$1062*J1049</f>
        <v>105.02491190206601</v>
      </c>
      <c r="K1062" s="18">
        <f t="shared" si="399"/>
        <v>87.280952476254981</v>
      </c>
      <c r="L1062" s="18" t="s">
        <v>310</v>
      </c>
      <c r="M1062" s="18" t="s">
        <v>310</v>
      </c>
      <c r="N1062" s="18" t="s">
        <v>310</v>
      </c>
    </row>
    <row r="1063" spans="3:14" ht="30">
      <c r="C1063" s="138" t="s">
        <v>779</v>
      </c>
      <c r="D1063" s="139" t="s">
        <v>779</v>
      </c>
      <c r="E1063" s="64" t="s">
        <v>780</v>
      </c>
      <c r="F1063" s="18">
        <v>625</v>
      </c>
      <c r="G1063" s="66">
        <v>0</v>
      </c>
      <c r="H1063" s="18">
        <f t="shared" si="388"/>
        <v>625</v>
      </c>
      <c r="I1063" s="18">
        <f>$H$1063*I1049</f>
        <v>18.233096216085666</v>
      </c>
      <c r="J1063" s="18">
        <f t="shared" ref="J1063:K1063" si="400">$H$1063*J1049</f>
        <v>14.217147485118314</v>
      </c>
      <c r="K1063" s="18">
        <f t="shared" si="400"/>
        <v>11.815160341706598</v>
      </c>
      <c r="L1063" s="18" t="s">
        <v>310</v>
      </c>
      <c r="M1063" s="18" t="s">
        <v>310</v>
      </c>
      <c r="N1063" s="18" t="s">
        <v>310</v>
      </c>
    </row>
    <row r="1064" spans="3:14" ht="30">
      <c r="C1064" s="138" t="s">
        <v>781</v>
      </c>
      <c r="D1064" s="139" t="s">
        <v>781</v>
      </c>
      <c r="E1064" s="64" t="s">
        <v>782</v>
      </c>
      <c r="F1064" s="18">
        <v>4158</v>
      </c>
      <c r="G1064" s="66">
        <v>0</v>
      </c>
      <c r="H1064" s="18">
        <f t="shared" si="388"/>
        <v>4158</v>
      </c>
      <c r="I1064" s="18">
        <f>$H$1064*I1049</f>
        <v>121.30114250637472</v>
      </c>
      <c r="J1064" s="18">
        <f t="shared" ref="J1064:K1064" si="401">$H$1064*J1049</f>
        <v>94.583838788995124</v>
      </c>
      <c r="K1064" s="18">
        <f t="shared" si="401"/>
        <v>78.603898721305654</v>
      </c>
      <c r="L1064" s="18" t="s">
        <v>310</v>
      </c>
      <c r="M1064" s="18" t="s">
        <v>310</v>
      </c>
      <c r="N1064" s="18" t="s">
        <v>310</v>
      </c>
    </row>
    <row r="1065" spans="3:14" ht="45">
      <c r="C1065" s="138" t="s">
        <v>783</v>
      </c>
      <c r="D1065" s="139" t="s">
        <v>783</v>
      </c>
      <c r="E1065" s="64" t="s">
        <v>784</v>
      </c>
      <c r="F1065" s="18">
        <v>16910</v>
      </c>
      <c r="G1065" s="66">
        <v>0</v>
      </c>
      <c r="H1065" s="18">
        <f t="shared" si="388"/>
        <v>16910</v>
      </c>
      <c r="I1065" s="18">
        <f>$H$1065*I1049</f>
        <v>493.31465122241377</v>
      </c>
      <c r="J1065" s="18">
        <f t="shared" ref="J1065:K1065" si="402">$H$1065*J1049</f>
        <v>384.65914235736113</v>
      </c>
      <c r="K1065" s="18">
        <f t="shared" si="402"/>
        <v>319.67097820521371</v>
      </c>
      <c r="L1065" s="18" t="s">
        <v>310</v>
      </c>
      <c r="M1065" s="18" t="s">
        <v>310</v>
      </c>
      <c r="N1065" s="18" t="s">
        <v>310</v>
      </c>
    </row>
    <row r="1066" spans="3:14" ht="45">
      <c r="C1066" s="138" t="s">
        <v>785</v>
      </c>
      <c r="D1066" s="139" t="s">
        <v>785</v>
      </c>
      <c r="E1066" s="64" t="s">
        <v>786</v>
      </c>
      <c r="F1066" s="18">
        <v>1435</v>
      </c>
      <c r="G1066" s="66">
        <v>0</v>
      </c>
      <c r="H1066" s="18">
        <f t="shared" si="388"/>
        <v>1435</v>
      </c>
      <c r="I1066" s="18">
        <f>$H$1066*I1049</f>
        <v>41.863188912132692</v>
      </c>
      <c r="J1066" s="18">
        <f t="shared" ref="J1066:K1066" si="403">$H$1066*J1049</f>
        <v>32.642570625831652</v>
      </c>
      <c r="K1066" s="18">
        <f t="shared" si="403"/>
        <v>27.127608144558351</v>
      </c>
      <c r="L1066" s="18" t="s">
        <v>310</v>
      </c>
      <c r="M1066" s="18" t="s">
        <v>310</v>
      </c>
      <c r="N1066" s="18" t="s">
        <v>310</v>
      </c>
    </row>
    <row r="1067" spans="3:14" ht="60">
      <c r="C1067" s="138" t="s">
        <v>787</v>
      </c>
      <c r="D1067" s="139" t="s">
        <v>787</v>
      </c>
      <c r="E1067" s="64" t="s">
        <v>788</v>
      </c>
      <c r="F1067" s="18">
        <v>8820</v>
      </c>
      <c r="G1067" s="66">
        <v>0</v>
      </c>
      <c r="H1067" s="18">
        <f t="shared" si="388"/>
        <v>8820</v>
      </c>
      <c r="I1067" s="18">
        <f>$H$1067*I1049</f>
        <v>257.30545380140092</v>
      </c>
      <c r="J1067" s="18">
        <f t="shared" ref="J1067:K1067" si="404">$H$1067*J1049</f>
        <v>200.63238530998964</v>
      </c>
      <c r="K1067" s="18">
        <f t="shared" si="404"/>
        <v>166.73554274216352</v>
      </c>
      <c r="L1067" s="18" t="s">
        <v>310</v>
      </c>
      <c r="M1067" s="18" t="s">
        <v>310</v>
      </c>
      <c r="N1067" s="18" t="s">
        <v>310</v>
      </c>
    </row>
    <row r="1068" spans="3:14" ht="45">
      <c r="C1068" s="138" t="s">
        <v>785</v>
      </c>
      <c r="D1068" s="139" t="s">
        <v>785</v>
      </c>
      <c r="E1068" s="64" t="s">
        <v>786</v>
      </c>
      <c r="F1068" s="18">
        <v>1435</v>
      </c>
      <c r="G1068" s="66">
        <v>0</v>
      </c>
      <c r="H1068" s="18">
        <f t="shared" si="388"/>
        <v>1435</v>
      </c>
      <c r="I1068" s="18">
        <f>$H$1068*I1049</f>
        <v>41.863188912132692</v>
      </c>
      <c r="J1068" s="18">
        <f t="shared" ref="J1068:K1068" si="405">$H$1068*J1049</f>
        <v>32.642570625831652</v>
      </c>
      <c r="K1068" s="18">
        <f t="shared" si="405"/>
        <v>27.127608144558351</v>
      </c>
      <c r="L1068" s="18" t="s">
        <v>310</v>
      </c>
      <c r="M1068" s="18" t="s">
        <v>310</v>
      </c>
      <c r="N1068" s="18" t="s">
        <v>310</v>
      </c>
    </row>
    <row r="1069" spans="3:14" ht="30">
      <c r="C1069" s="138" t="s">
        <v>789</v>
      </c>
      <c r="D1069" s="139" t="s">
        <v>789</v>
      </c>
      <c r="E1069" s="64" t="s">
        <v>790</v>
      </c>
      <c r="F1069" s="18">
        <v>173</v>
      </c>
      <c r="G1069" s="66">
        <v>0</v>
      </c>
      <c r="H1069" s="18">
        <f t="shared" si="388"/>
        <v>173</v>
      </c>
      <c r="I1069" s="18">
        <f>$H$1069*I1049</f>
        <v>5.0469210326125129</v>
      </c>
      <c r="J1069" s="18">
        <f t="shared" ref="J1069:K1069" si="406">$H$1069*J1049</f>
        <v>3.9353064238807494</v>
      </c>
      <c r="K1069" s="18">
        <f t="shared" si="406"/>
        <v>3.2704363825843865</v>
      </c>
      <c r="L1069" s="18" t="s">
        <v>310</v>
      </c>
      <c r="M1069" s="18" t="s">
        <v>310</v>
      </c>
      <c r="N1069" s="18" t="s">
        <v>310</v>
      </c>
    </row>
    <row r="1070" spans="3:14">
      <c r="C1070" s="140" t="s">
        <v>23</v>
      </c>
      <c r="D1070" s="140"/>
      <c r="E1070" s="140"/>
      <c r="F1070" s="140"/>
      <c r="G1070" s="140"/>
      <c r="H1070" s="140"/>
      <c r="I1070" s="140"/>
      <c r="J1070" s="140"/>
      <c r="K1070" s="140"/>
    </row>
    <row r="1071" spans="3:14">
      <c r="C1071" s="138" t="s">
        <v>310</v>
      </c>
      <c r="D1071" s="139"/>
      <c r="E1071" s="64" t="s">
        <v>310</v>
      </c>
      <c r="F1071" s="64" t="s">
        <v>310</v>
      </c>
      <c r="G1071" s="64" t="s">
        <v>310</v>
      </c>
      <c r="H1071" s="64" t="s">
        <v>310</v>
      </c>
      <c r="I1071" s="64" t="s">
        <v>310</v>
      </c>
      <c r="J1071" s="64" t="s">
        <v>310</v>
      </c>
      <c r="K1071" s="64" t="s">
        <v>310</v>
      </c>
      <c r="L1071" s="64" t="s">
        <v>310</v>
      </c>
      <c r="M1071" s="64" t="s">
        <v>310</v>
      </c>
      <c r="N1071" s="64" t="s">
        <v>310</v>
      </c>
    </row>
    <row r="1072" spans="3:14" ht="15" customHeight="1">
      <c r="C1072" s="140" t="s">
        <v>22</v>
      </c>
      <c r="D1072" s="140"/>
      <c r="E1072" s="140"/>
      <c r="F1072" s="140"/>
      <c r="G1072" s="140"/>
      <c r="H1072" s="140"/>
      <c r="I1072" s="140"/>
      <c r="J1072" s="140"/>
      <c r="K1072" s="140"/>
    </row>
    <row r="1073" spans="3:14" ht="15" customHeight="1">
      <c r="C1073" s="138" t="s">
        <v>310</v>
      </c>
      <c r="D1073" s="139"/>
      <c r="E1073" s="64" t="s">
        <v>310</v>
      </c>
      <c r="F1073" s="64" t="s">
        <v>310</v>
      </c>
      <c r="G1073" s="64" t="s">
        <v>310</v>
      </c>
      <c r="H1073" s="64" t="s">
        <v>310</v>
      </c>
      <c r="I1073" s="64" t="s">
        <v>310</v>
      </c>
      <c r="J1073" s="64" t="s">
        <v>310</v>
      </c>
      <c r="K1073" s="64" t="s">
        <v>310</v>
      </c>
      <c r="L1073" s="64" t="s">
        <v>310</v>
      </c>
      <c r="M1073" s="64" t="s">
        <v>310</v>
      </c>
      <c r="N1073" s="64" t="s">
        <v>310</v>
      </c>
    </row>
    <row r="1074" spans="3:14" ht="15" customHeight="1">
      <c r="C1074" s="140" t="s">
        <v>34</v>
      </c>
      <c r="D1074" s="140"/>
      <c r="E1074" s="140"/>
      <c r="F1074" s="140"/>
      <c r="G1074" s="140"/>
      <c r="H1074" s="140"/>
      <c r="I1074" s="140"/>
      <c r="J1074" s="140"/>
      <c r="K1074" s="137"/>
    </row>
    <row r="1075" spans="3:14" ht="15" customHeight="1">
      <c r="C1075" s="138" t="s">
        <v>791</v>
      </c>
      <c r="D1075" s="139"/>
      <c r="E1075" s="67" t="s">
        <v>791</v>
      </c>
      <c r="F1075" s="18">
        <v>155</v>
      </c>
      <c r="G1075" s="66">
        <v>0</v>
      </c>
      <c r="H1075" s="18">
        <f t="shared" ref="H1075" si="407">(F1075*(100%-G1075))</f>
        <v>155</v>
      </c>
      <c r="I1075" s="18">
        <v>155</v>
      </c>
      <c r="J1075" s="18">
        <v>155</v>
      </c>
      <c r="K1075" s="18">
        <v>155</v>
      </c>
      <c r="L1075" s="64" t="s">
        <v>310</v>
      </c>
      <c r="M1075" s="64" t="s">
        <v>310</v>
      </c>
      <c r="N1075" s="64" t="s">
        <v>310</v>
      </c>
    </row>
    <row r="1076" spans="3:14" ht="15" customHeight="1">
      <c r="C1076" s="138" t="s">
        <v>874</v>
      </c>
      <c r="D1076" s="139" t="s">
        <v>874</v>
      </c>
      <c r="E1076" s="64" t="s">
        <v>875</v>
      </c>
      <c r="F1076" s="77" t="s">
        <v>900</v>
      </c>
      <c r="G1076" s="66">
        <v>0</v>
      </c>
      <c r="H1076" s="77" t="s">
        <v>900</v>
      </c>
      <c r="I1076" s="77" t="s">
        <v>900</v>
      </c>
      <c r="J1076" s="77" t="s">
        <v>900</v>
      </c>
      <c r="K1076" s="77" t="s">
        <v>900</v>
      </c>
      <c r="L1076" s="64" t="s">
        <v>310</v>
      </c>
      <c r="M1076" s="64" t="s">
        <v>310</v>
      </c>
      <c r="N1076" s="64" t="s">
        <v>310</v>
      </c>
    </row>
    <row r="1077" spans="3:14" ht="15" customHeight="1">
      <c r="C1077" s="138" t="s">
        <v>801</v>
      </c>
      <c r="D1077" s="139" t="s">
        <v>799</v>
      </c>
      <c r="E1077" s="64" t="s">
        <v>802</v>
      </c>
      <c r="F1077" s="75">
        <v>0.08</v>
      </c>
      <c r="G1077" s="66">
        <v>0</v>
      </c>
      <c r="H1077" s="75">
        <v>0.08</v>
      </c>
      <c r="I1077" s="75">
        <v>0.08</v>
      </c>
      <c r="J1077" s="75">
        <v>0.08</v>
      </c>
      <c r="K1077" s="75">
        <v>0.08</v>
      </c>
      <c r="L1077" s="64" t="s">
        <v>310</v>
      </c>
      <c r="M1077" s="64" t="s">
        <v>310</v>
      </c>
      <c r="N1077" s="64" t="s">
        <v>310</v>
      </c>
    </row>
    <row r="1078" spans="3:14" ht="15" customHeight="1">
      <c r="C1078" s="138" t="s">
        <v>803</v>
      </c>
      <c r="D1078" s="139" t="s">
        <v>799</v>
      </c>
      <c r="E1078" s="64" t="s">
        <v>804</v>
      </c>
      <c r="F1078" s="75">
        <v>0.08</v>
      </c>
      <c r="G1078" s="66">
        <v>0</v>
      </c>
      <c r="H1078" s="75">
        <v>0.08</v>
      </c>
      <c r="I1078" s="75">
        <v>0.08</v>
      </c>
      <c r="J1078" s="75">
        <v>0.08</v>
      </c>
      <c r="K1078" s="75">
        <v>0.08</v>
      </c>
      <c r="L1078" s="64" t="s">
        <v>310</v>
      </c>
      <c r="M1078" s="64" t="s">
        <v>310</v>
      </c>
      <c r="N1078" s="64" t="s">
        <v>310</v>
      </c>
    </row>
    <row r="1079" spans="3:14">
      <c r="C1079" s="3" t="s">
        <v>16</v>
      </c>
      <c r="F1079" s="19"/>
      <c r="G1079" s="19"/>
      <c r="H1079" s="19"/>
      <c r="I1079" s="19"/>
      <c r="J1079" s="19"/>
      <c r="K1079" s="19"/>
    </row>
    <row r="1080" spans="3:14">
      <c r="C1080" s="142" t="s">
        <v>29</v>
      </c>
      <c r="D1080" s="143"/>
      <c r="E1080" s="69" t="s">
        <v>731</v>
      </c>
      <c r="F1080" s="26" t="s">
        <v>731</v>
      </c>
      <c r="G1080" s="70">
        <v>0</v>
      </c>
      <c r="H1080" s="26" t="s">
        <v>731</v>
      </c>
      <c r="I1080" s="26" t="s">
        <v>731</v>
      </c>
      <c r="J1080" s="26" t="s">
        <v>731</v>
      </c>
      <c r="K1080" s="26" t="s">
        <v>731</v>
      </c>
      <c r="L1080" s="18" t="s">
        <v>310</v>
      </c>
      <c r="M1080" s="18" t="s">
        <v>310</v>
      </c>
      <c r="N1080" s="18" t="s">
        <v>310</v>
      </c>
    </row>
    <row r="1081" spans="3:14">
      <c r="C1081" s="142" t="s">
        <v>732</v>
      </c>
      <c r="D1081" s="143"/>
      <c r="E1081" s="69" t="s">
        <v>732</v>
      </c>
      <c r="F1081" s="20">
        <v>495</v>
      </c>
      <c r="G1081" s="70">
        <v>0</v>
      </c>
      <c r="H1081" s="18">
        <f t="shared" ref="H1081" si="408">(F1081*(100%-G1081))</f>
        <v>495</v>
      </c>
      <c r="I1081" s="20">
        <v>495</v>
      </c>
      <c r="J1081" s="20">
        <v>495</v>
      </c>
      <c r="K1081" s="20">
        <v>495</v>
      </c>
      <c r="L1081" s="18" t="s">
        <v>310</v>
      </c>
      <c r="M1081" s="18" t="s">
        <v>310</v>
      </c>
      <c r="N1081" s="18" t="s">
        <v>310</v>
      </c>
    </row>
    <row r="1082" spans="3:14">
      <c r="C1082" s="136" t="s">
        <v>40</v>
      </c>
      <c r="D1082" s="137"/>
      <c r="E1082" s="71" t="s">
        <v>310</v>
      </c>
      <c r="F1082" s="72" t="s">
        <v>310</v>
      </c>
      <c r="G1082" s="73">
        <v>0</v>
      </c>
      <c r="H1082" s="74">
        <v>0</v>
      </c>
      <c r="I1082" s="72" t="s">
        <v>310</v>
      </c>
      <c r="J1082" s="72" t="s">
        <v>310</v>
      </c>
      <c r="K1082" s="72" t="s">
        <v>310</v>
      </c>
      <c r="L1082" s="24" t="s">
        <v>310</v>
      </c>
      <c r="M1082" s="24" t="s">
        <v>310</v>
      </c>
      <c r="N1082" s="24" t="s">
        <v>310</v>
      </c>
    </row>
    <row r="1083" spans="3:14">
      <c r="C1083" s="136" t="s">
        <v>734</v>
      </c>
      <c r="D1083" s="137"/>
      <c r="E1083" s="71" t="s">
        <v>735</v>
      </c>
      <c r="F1083" s="72">
        <v>150</v>
      </c>
      <c r="G1083" s="73">
        <v>0</v>
      </c>
      <c r="H1083" s="74">
        <f t="shared" ref="H1083:H1088" si="409">(F1083*(100%-G1083))</f>
        <v>150</v>
      </c>
      <c r="I1083" s="72">
        <v>150</v>
      </c>
      <c r="J1083" s="72">
        <v>150</v>
      </c>
      <c r="K1083" s="72">
        <v>150</v>
      </c>
      <c r="L1083" s="24" t="s">
        <v>310</v>
      </c>
      <c r="M1083" s="24" t="s">
        <v>310</v>
      </c>
      <c r="N1083" s="24" t="s">
        <v>310</v>
      </c>
    </row>
    <row r="1084" spans="3:14">
      <c r="C1084" s="136" t="s">
        <v>736</v>
      </c>
      <c r="D1084" s="137"/>
      <c r="E1084" s="71" t="s">
        <v>737</v>
      </c>
      <c r="F1084" s="72">
        <v>185</v>
      </c>
      <c r="G1084" s="73">
        <v>0</v>
      </c>
      <c r="H1084" s="74">
        <f t="shared" si="409"/>
        <v>185</v>
      </c>
      <c r="I1084" s="72">
        <v>185</v>
      </c>
      <c r="J1084" s="72">
        <v>185</v>
      </c>
      <c r="K1084" s="72">
        <v>185</v>
      </c>
      <c r="L1084" s="24" t="s">
        <v>310</v>
      </c>
      <c r="M1084" s="24" t="s">
        <v>310</v>
      </c>
      <c r="N1084" s="24" t="s">
        <v>310</v>
      </c>
    </row>
    <row r="1085" spans="3:14">
      <c r="C1085" s="136" t="s">
        <v>738</v>
      </c>
      <c r="D1085" s="137"/>
      <c r="E1085" s="71" t="s">
        <v>739</v>
      </c>
      <c r="F1085" s="72">
        <v>250</v>
      </c>
      <c r="G1085" s="73">
        <v>0</v>
      </c>
      <c r="H1085" s="74">
        <f t="shared" si="409"/>
        <v>250</v>
      </c>
      <c r="I1085" s="72">
        <v>250</v>
      </c>
      <c r="J1085" s="72">
        <v>250</v>
      </c>
      <c r="K1085" s="72">
        <v>250</v>
      </c>
      <c r="L1085" s="24" t="s">
        <v>310</v>
      </c>
      <c r="M1085" s="24" t="s">
        <v>310</v>
      </c>
      <c r="N1085" s="24" t="s">
        <v>310</v>
      </c>
    </row>
    <row r="1086" spans="3:14">
      <c r="C1086" s="136" t="s">
        <v>24</v>
      </c>
      <c r="D1086" s="137"/>
      <c r="E1086" s="71" t="s">
        <v>742</v>
      </c>
      <c r="F1086" s="72">
        <v>175</v>
      </c>
      <c r="G1086" s="73">
        <v>0</v>
      </c>
      <c r="H1086" s="74">
        <f t="shared" si="409"/>
        <v>175</v>
      </c>
      <c r="I1086" s="72">
        <v>175</v>
      </c>
      <c r="J1086" s="72">
        <v>175</v>
      </c>
      <c r="K1086" s="72">
        <v>175</v>
      </c>
      <c r="L1086" s="24" t="s">
        <v>310</v>
      </c>
      <c r="M1086" s="24" t="s">
        <v>310</v>
      </c>
      <c r="N1086" s="24" t="s">
        <v>310</v>
      </c>
    </row>
    <row r="1087" spans="3:14">
      <c r="C1087" s="136" t="s">
        <v>25</v>
      </c>
      <c r="D1087" s="137"/>
      <c r="E1087" s="71" t="s">
        <v>88</v>
      </c>
      <c r="F1087" s="72">
        <v>0</v>
      </c>
      <c r="G1087" s="73">
        <v>0</v>
      </c>
      <c r="H1087" s="74">
        <f t="shared" si="409"/>
        <v>0</v>
      </c>
      <c r="I1087" s="72">
        <v>0</v>
      </c>
      <c r="J1087" s="72">
        <v>0</v>
      </c>
      <c r="K1087" s="72">
        <v>0</v>
      </c>
      <c r="L1087" s="24" t="s">
        <v>310</v>
      </c>
      <c r="M1087" s="24" t="s">
        <v>310</v>
      </c>
      <c r="N1087" s="24" t="s">
        <v>310</v>
      </c>
    </row>
    <row r="1088" spans="3:14">
      <c r="C1088" s="136" t="s">
        <v>35</v>
      </c>
      <c r="D1088" s="137"/>
      <c r="E1088" s="71" t="s">
        <v>310</v>
      </c>
      <c r="F1088" s="72">
        <v>0</v>
      </c>
      <c r="G1088" s="73">
        <v>0</v>
      </c>
      <c r="H1088" s="74">
        <f t="shared" si="409"/>
        <v>0</v>
      </c>
      <c r="I1088" s="72">
        <v>0</v>
      </c>
      <c r="J1088" s="72">
        <v>0</v>
      </c>
      <c r="K1088" s="72">
        <v>0</v>
      </c>
      <c r="L1088" s="24" t="s">
        <v>310</v>
      </c>
      <c r="M1088" s="24" t="s">
        <v>310</v>
      </c>
      <c r="N1088" s="24" t="s">
        <v>310</v>
      </c>
    </row>
    <row r="1089" spans="2:14">
      <c r="C1089" s="136" t="s">
        <v>33</v>
      </c>
      <c r="D1089" s="137"/>
      <c r="E1089" s="71" t="s">
        <v>731</v>
      </c>
      <c r="F1089" s="24" t="s">
        <v>731</v>
      </c>
      <c r="G1089" s="73">
        <v>0</v>
      </c>
      <c r="H1089" s="24" t="s">
        <v>731</v>
      </c>
      <c r="I1089" s="24" t="s">
        <v>731</v>
      </c>
      <c r="J1089" s="24" t="s">
        <v>731</v>
      </c>
      <c r="K1089" s="24" t="s">
        <v>731</v>
      </c>
      <c r="L1089" s="24" t="s">
        <v>310</v>
      </c>
      <c r="M1089" s="24" t="s">
        <v>310</v>
      </c>
      <c r="N1089" s="24" t="s">
        <v>310</v>
      </c>
    </row>
    <row r="1091" spans="2:14">
      <c r="C1091" s="4" t="s">
        <v>2</v>
      </c>
      <c r="D1091" s="5" t="s">
        <v>751</v>
      </c>
      <c r="E1091" s="60"/>
    </row>
    <row r="1092" spans="2:14" ht="15.75">
      <c r="C1092" s="4" t="s">
        <v>5</v>
      </c>
      <c r="D1092" s="16" t="s">
        <v>901</v>
      </c>
      <c r="E1092" s="60"/>
    </row>
    <row r="1093" spans="2:14" ht="15" customHeight="1">
      <c r="C1093" s="4" t="s">
        <v>37</v>
      </c>
      <c r="D1093" s="5" t="s">
        <v>889</v>
      </c>
      <c r="E1093" s="60"/>
    </row>
    <row r="1094" spans="2:14">
      <c r="C1094" s="4" t="s">
        <v>38</v>
      </c>
      <c r="D1094" s="5" t="s">
        <v>835</v>
      </c>
    </row>
    <row r="1095" spans="2:14" s="10" customFormat="1">
      <c r="B1095" s="9"/>
      <c r="E1095" s="61"/>
      <c r="F1095" s="147" t="s">
        <v>3</v>
      </c>
      <c r="G1095" s="148"/>
      <c r="H1095" s="149"/>
      <c r="I1095" s="146" t="s">
        <v>4</v>
      </c>
      <c r="J1095" s="146"/>
      <c r="K1095" s="146"/>
      <c r="L1095" s="146" t="s">
        <v>27</v>
      </c>
      <c r="M1095" s="146"/>
      <c r="N1095" s="146"/>
    </row>
    <row r="1096" spans="2:14" s="10" customFormat="1">
      <c r="B1096" s="9"/>
      <c r="E1096" s="61"/>
      <c r="F1096" s="147" t="s">
        <v>6</v>
      </c>
      <c r="G1096" s="148"/>
      <c r="H1096" s="149"/>
      <c r="I1096" s="150" t="s">
        <v>26</v>
      </c>
      <c r="J1096" s="150"/>
      <c r="K1096" s="150"/>
      <c r="L1096" s="150" t="s">
        <v>26</v>
      </c>
      <c r="M1096" s="150"/>
      <c r="N1096" s="150"/>
    </row>
    <row r="1097" spans="2:14" s="13" customFormat="1">
      <c r="B1097" s="11"/>
      <c r="C1097" s="151" t="s">
        <v>14</v>
      </c>
      <c r="D1097" s="152"/>
      <c r="E1097" s="62" t="s">
        <v>17</v>
      </c>
      <c r="F1097" s="28" t="s">
        <v>8</v>
      </c>
      <c r="G1097" s="28" t="s">
        <v>18</v>
      </c>
      <c r="H1097" s="28" t="s">
        <v>19</v>
      </c>
      <c r="I1097" s="28" t="s">
        <v>9</v>
      </c>
      <c r="J1097" s="28" t="s">
        <v>10</v>
      </c>
      <c r="K1097" s="28" t="s">
        <v>11</v>
      </c>
      <c r="L1097" s="28" t="s">
        <v>9</v>
      </c>
      <c r="M1097" s="28" t="s">
        <v>10</v>
      </c>
      <c r="N1097" s="28" t="s">
        <v>11</v>
      </c>
    </row>
    <row r="1098" spans="2:14" s="13" customFormat="1">
      <c r="B1098" s="11"/>
      <c r="C1098" s="43"/>
      <c r="D1098" s="44"/>
      <c r="E1098" s="62"/>
      <c r="F1098" s="28"/>
      <c r="G1098" s="28"/>
      <c r="H1098" s="28"/>
      <c r="I1098" s="63">
        <v>2.9172953945737067E-2</v>
      </c>
      <c r="J1098" s="63">
        <v>2.2747435976189303E-2</v>
      </c>
      <c r="K1098" s="63">
        <v>1.8904256546730558E-2</v>
      </c>
      <c r="L1098" s="28"/>
      <c r="M1098" s="28"/>
      <c r="N1098" s="28"/>
    </row>
    <row r="1099" spans="2:14" ht="33" customHeight="1">
      <c r="C1099" s="157" t="s">
        <v>15</v>
      </c>
      <c r="D1099" s="158"/>
      <c r="E1099" s="64" t="s">
        <v>902</v>
      </c>
      <c r="F1099" s="18">
        <v>40567</v>
      </c>
      <c r="G1099" s="65">
        <v>2.5000000000000001E-2</v>
      </c>
      <c r="H1099" s="18">
        <f>(F1099*(100%-G1099))</f>
        <v>39552.824999999997</v>
      </c>
      <c r="I1099" s="18">
        <f>$H$1099*I1098</f>
        <v>1153.8727421487977</v>
      </c>
      <c r="J1099" s="18">
        <f>$H$1099*J1098</f>
        <v>899.72535436491955</v>
      </c>
      <c r="K1099" s="18">
        <f>$H$1099*K1098</f>
        <v>747.71675094793807</v>
      </c>
      <c r="L1099" s="18" t="s">
        <v>310</v>
      </c>
      <c r="M1099" s="18" t="s">
        <v>310</v>
      </c>
      <c r="N1099" s="18" t="s">
        <v>310</v>
      </c>
    </row>
    <row r="1100" spans="2:14">
      <c r="B1100" s="15"/>
      <c r="C1100" s="156" t="s">
        <v>20</v>
      </c>
      <c r="D1100" s="156"/>
      <c r="E1100" s="156"/>
      <c r="F1100" s="156"/>
      <c r="G1100" s="156"/>
      <c r="H1100" s="156"/>
      <c r="I1100" s="156"/>
      <c r="J1100" s="156"/>
      <c r="K1100" s="156"/>
    </row>
    <row r="1101" spans="2:14">
      <c r="C1101" s="138" t="s">
        <v>841</v>
      </c>
      <c r="D1101" s="139" t="s">
        <v>841</v>
      </c>
      <c r="E1101" s="64" t="s">
        <v>864</v>
      </c>
      <c r="F1101" s="18">
        <v>2493</v>
      </c>
      <c r="G1101" s="66">
        <v>0</v>
      </c>
      <c r="H1101" s="18">
        <f t="shared" ref="H1101:H1118" si="410">(F1101*(100%-G1101))</f>
        <v>2493</v>
      </c>
      <c r="I1101" s="18">
        <f>$H$1101*I1098</f>
        <v>72.728174186722512</v>
      </c>
      <c r="J1101" s="18">
        <f t="shared" ref="J1101:K1101" si="411">$H$1101*J1098</f>
        <v>56.709357888639929</v>
      </c>
      <c r="K1101" s="18">
        <f t="shared" si="411"/>
        <v>47.12831157099928</v>
      </c>
      <c r="L1101" s="18" t="s">
        <v>310</v>
      </c>
      <c r="M1101" s="18" t="s">
        <v>310</v>
      </c>
      <c r="N1101" s="18" t="s">
        <v>310</v>
      </c>
    </row>
    <row r="1102" spans="2:14" ht="30">
      <c r="C1102" s="138" t="s">
        <v>891</v>
      </c>
      <c r="D1102" s="139" t="s">
        <v>891</v>
      </c>
      <c r="E1102" s="64" t="s">
        <v>760</v>
      </c>
      <c r="F1102" s="18">
        <v>2014</v>
      </c>
      <c r="G1102" s="66">
        <v>0</v>
      </c>
      <c r="H1102" s="18">
        <f t="shared" si="410"/>
        <v>2014</v>
      </c>
      <c r="I1102" s="18">
        <f>$H$1102*I1098</f>
        <v>58.754329246714455</v>
      </c>
      <c r="J1102" s="18">
        <f t="shared" ref="J1102:K1102" si="412">$H$1102*J1098</f>
        <v>45.813336056045259</v>
      </c>
      <c r="K1102" s="18">
        <f t="shared" si="412"/>
        <v>38.073172685115345</v>
      </c>
      <c r="L1102" s="18" t="s">
        <v>310</v>
      </c>
      <c r="M1102" s="18" t="s">
        <v>310</v>
      </c>
      <c r="N1102" s="18" t="s">
        <v>310</v>
      </c>
    </row>
    <row r="1103" spans="2:14" ht="30">
      <c r="C1103" s="138" t="s">
        <v>761</v>
      </c>
      <c r="D1103" s="139" t="s">
        <v>761</v>
      </c>
      <c r="E1103" s="64" t="s">
        <v>762</v>
      </c>
      <c r="F1103" s="18">
        <v>686</v>
      </c>
      <c r="G1103" s="66">
        <v>0</v>
      </c>
      <c r="H1103" s="18">
        <f t="shared" si="410"/>
        <v>686</v>
      </c>
      <c r="I1103" s="18">
        <f>$H$1103*I1098</f>
        <v>20.012646406775627</v>
      </c>
      <c r="J1103" s="18">
        <f t="shared" ref="J1103:K1103" si="413">$H$1103*J1098</f>
        <v>15.604741079665862</v>
      </c>
      <c r="K1103" s="18">
        <f t="shared" si="413"/>
        <v>12.968319991057163</v>
      </c>
      <c r="L1103" s="18" t="s">
        <v>310</v>
      </c>
      <c r="M1103" s="18" t="s">
        <v>310</v>
      </c>
      <c r="N1103" s="18" t="s">
        <v>310</v>
      </c>
    </row>
    <row r="1104" spans="2:14" ht="30">
      <c r="C1104" s="138" t="s">
        <v>892</v>
      </c>
      <c r="D1104" s="139" t="s">
        <v>892</v>
      </c>
      <c r="E1104" s="64" t="s">
        <v>893</v>
      </c>
      <c r="F1104" s="18">
        <v>18575</v>
      </c>
      <c r="G1104" s="66">
        <v>0</v>
      </c>
      <c r="H1104" s="18">
        <f t="shared" si="410"/>
        <v>18575</v>
      </c>
      <c r="I1104" s="18">
        <f>$H$1104*I1098</f>
        <v>541.88761954206598</v>
      </c>
      <c r="J1104" s="18">
        <f t="shared" ref="J1104:K1104" si="414">$H$1104*J1098</f>
        <v>422.53362325771633</v>
      </c>
      <c r="K1104" s="18">
        <f t="shared" si="414"/>
        <v>351.14656535552012</v>
      </c>
      <c r="L1104" s="18" t="s">
        <v>310</v>
      </c>
      <c r="M1104" s="18" t="s">
        <v>310</v>
      </c>
      <c r="N1104" s="18" t="s">
        <v>310</v>
      </c>
    </row>
    <row r="1105" spans="3:14" ht="30">
      <c r="C1105" s="138" t="s">
        <v>765</v>
      </c>
      <c r="D1105" s="139" t="s">
        <v>765</v>
      </c>
      <c r="E1105" s="64" t="s">
        <v>766</v>
      </c>
      <c r="F1105" s="18">
        <v>1037</v>
      </c>
      <c r="G1105" s="66">
        <v>0</v>
      </c>
      <c r="H1105" s="18">
        <f t="shared" si="410"/>
        <v>1037</v>
      </c>
      <c r="I1105" s="18">
        <f>$H$1105*I1098</f>
        <v>30.252353241729338</v>
      </c>
      <c r="J1105" s="18">
        <f t="shared" ref="J1105:K1105" si="415">$H$1105*J1098</f>
        <v>23.589091107308306</v>
      </c>
      <c r="K1105" s="18">
        <f t="shared" si="415"/>
        <v>19.603714038959588</v>
      </c>
      <c r="L1105" s="18" t="s">
        <v>310</v>
      </c>
      <c r="M1105" s="18" t="s">
        <v>310</v>
      </c>
      <c r="N1105" s="18" t="s">
        <v>310</v>
      </c>
    </row>
    <row r="1106" spans="3:14" ht="45">
      <c r="C1106" s="138" t="s">
        <v>767</v>
      </c>
      <c r="D1106" s="139" t="s">
        <v>767</v>
      </c>
      <c r="E1106" s="64" t="s">
        <v>768</v>
      </c>
      <c r="F1106" s="18">
        <v>1150</v>
      </c>
      <c r="G1106" s="66">
        <v>0</v>
      </c>
      <c r="H1106" s="18">
        <f t="shared" si="410"/>
        <v>1150</v>
      </c>
      <c r="I1106" s="18">
        <f>$H$1106*I1098</f>
        <v>33.548897037597627</v>
      </c>
      <c r="J1106" s="18">
        <f t="shared" ref="J1106:K1106" si="416">$H$1106*J1098</f>
        <v>26.159551372617699</v>
      </c>
      <c r="K1106" s="18">
        <f t="shared" si="416"/>
        <v>21.739895028740143</v>
      </c>
      <c r="L1106" s="18" t="s">
        <v>310</v>
      </c>
      <c r="M1106" s="18" t="s">
        <v>310</v>
      </c>
      <c r="N1106" s="18" t="s">
        <v>310</v>
      </c>
    </row>
    <row r="1107" spans="3:14" ht="30">
      <c r="C1107" s="138" t="s">
        <v>894</v>
      </c>
      <c r="D1107" s="139" t="s">
        <v>894</v>
      </c>
      <c r="E1107" s="64" t="s">
        <v>895</v>
      </c>
      <c r="F1107" s="18">
        <v>30055</v>
      </c>
      <c r="G1107" s="66">
        <v>0</v>
      </c>
      <c r="H1107" s="18">
        <f t="shared" si="410"/>
        <v>30055</v>
      </c>
      <c r="I1107" s="18">
        <f>$H$1107*I1098</f>
        <v>876.79313083912757</v>
      </c>
      <c r="J1107" s="18">
        <f t="shared" ref="J1107:K1107" si="417">$H$1107*J1098</f>
        <v>683.67418826436949</v>
      </c>
      <c r="K1107" s="18">
        <f t="shared" si="417"/>
        <v>568.16743051198694</v>
      </c>
      <c r="L1107" s="18" t="s">
        <v>310</v>
      </c>
      <c r="M1107" s="18" t="s">
        <v>310</v>
      </c>
      <c r="N1107" s="18" t="s">
        <v>310</v>
      </c>
    </row>
    <row r="1108" spans="3:14" ht="30">
      <c r="C1108" s="138" t="s">
        <v>771</v>
      </c>
      <c r="D1108" s="139" t="s">
        <v>771</v>
      </c>
      <c r="E1108" s="64" t="s">
        <v>772</v>
      </c>
      <c r="F1108" s="18">
        <v>2074</v>
      </c>
      <c r="G1108" s="66">
        <v>0</v>
      </c>
      <c r="H1108" s="18">
        <f t="shared" si="410"/>
        <v>2074</v>
      </c>
      <c r="I1108" s="18">
        <f>$H$1108*I1098</f>
        <v>60.504706483458676</v>
      </c>
      <c r="J1108" s="18">
        <f t="shared" ref="J1108:K1108" si="418">$H$1108*J1098</f>
        <v>47.178182214616612</v>
      </c>
      <c r="K1108" s="18">
        <f t="shared" si="418"/>
        <v>39.207428077919175</v>
      </c>
      <c r="L1108" s="18" t="s">
        <v>310</v>
      </c>
      <c r="M1108" s="18" t="s">
        <v>310</v>
      </c>
      <c r="N1108" s="18" t="s">
        <v>310</v>
      </c>
    </row>
    <row r="1109" spans="3:14" ht="30">
      <c r="C1109" s="138" t="s">
        <v>896</v>
      </c>
      <c r="D1109" s="139" t="s">
        <v>896</v>
      </c>
      <c r="E1109" s="64" t="s">
        <v>897</v>
      </c>
      <c r="F1109" s="18">
        <v>36110</v>
      </c>
      <c r="G1109" s="66">
        <v>0</v>
      </c>
      <c r="H1109" s="18">
        <f t="shared" si="410"/>
        <v>36110</v>
      </c>
      <c r="I1109" s="18">
        <f>$H$1109*I1098</f>
        <v>1053.4353669805655</v>
      </c>
      <c r="J1109" s="18">
        <f t="shared" ref="J1109:K1109" si="419">$H$1109*J1098</f>
        <v>821.40991310019569</v>
      </c>
      <c r="K1109" s="18">
        <f t="shared" si="419"/>
        <v>682.63270390244043</v>
      </c>
      <c r="L1109" s="18" t="s">
        <v>310</v>
      </c>
      <c r="M1109" s="18" t="s">
        <v>310</v>
      </c>
      <c r="N1109" s="18" t="s">
        <v>310</v>
      </c>
    </row>
    <row r="1110" spans="3:14" ht="45">
      <c r="C1110" s="138" t="s">
        <v>898</v>
      </c>
      <c r="D1110" s="139" t="s">
        <v>898</v>
      </c>
      <c r="E1110" s="64" t="s">
        <v>899</v>
      </c>
      <c r="F1110" s="18">
        <v>40215</v>
      </c>
      <c r="G1110" s="66">
        <v>0</v>
      </c>
      <c r="H1110" s="18">
        <f t="shared" si="410"/>
        <v>40215</v>
      </c>
      <c r="I1110" s="18">
        <f>$H$1110*I1098</f>
        <v>1173.1903429278161</v>
      </c>
      <c r="J1110" s="18">
        <f t="shared" ref="J1110:K1110" si="420">$H$1110*J1098</f>
        <v>914.78813778245285</v>
      </c>
      <c r="K1110" s="18">
        <f t="shared" si="420"/>
        <v>760.23467702676942</v>
      </c>
      <c r="L1110" s="18" t="s">
        <v>310</v>
      </c>
      <c r="M1110" s="18" t="s">
        <v>310</v>
      </c>
      <c r="N1110" s="18" t="s">
        <v>310</v>
      </c>
    </row>
    <row r="1111" spans="3:14" ht="45">
      <c r="C1111" s="138" t="s">
        <v>777</v>
      </c>
      <c r="D1111" s="139" t="s">
        <v>777</v>
      </c>
      <c r="E1111" s="64" t="s">
        <v>778</v>
      </c>
      <c r="F1111" s="18">
        <v>4617</v>
      </c>
      <c r="G1111" s="66">
        <v>0</v>
      </c>
      <c r="H1111" s="18">
        <f t="shared" si="410"/>
        <v>4617</v>
      </c>
      <c r="I1111" s="18">
        <f>$H$1111*I1098</f>
        <v>134.69152836746804</v>
      </c>
      <c r="J1111" s="18">
        <f t="shared" ref="J1111:K1111" si="421">$H$1111*J1098</f>
        <v>105.02491190206601</v>
      </c>
      <c r="K1111" s="18">
        <f t="shared" si="421"/>
        <v>87.280952476254981</v>
      </c>
      <c r="L1111" s="18" t="s">
        <v>310</v>
      </c>
      <c r="M1111" s="18" t="s">
        <v>310</v>
      </c>
      <c r="N1111" s="18" t="s">
        <v>310</v>
      </c>
    </row>
    <row r="1112" spans="3:14" ht="30">
      <c r="C1112" s="138" t="s">
        <v>779</v>
      </c>
      <c r="D1112" s="139" t="s">
        <v>779</v>
      </c>
      <c r="E1112" s="64" t="s">
        <v>780</v>
      </c>
      <c r="F1112" s="18">
        <v>625</v>
      </c>
      <c r="G1112" s="66">
        <v>0</v>
      </c>
      <c r="H1112" s="18">
        <f t="shared" si="410"/>
        <v>625</v>
      </c>
      <c r="I1112" s="18">
        <f>$H$1112*I1098</f>
        <v>18.233096216085666</v>
      </c>
      <c r="J1112" s="18">
        <f t="shared" ref="J1112:K1112" si="422">$H$1112*J1098</f>
        <v>14.217147485118314</v>
      </c>
      <c r="K1112" s="18">
        <f t="shared" si="422"/>
        <v>11.815160341706598</v>
      </c>
      <c r="L1112" s="18" t="s">
        <v>310</v>
      </c>
      <c r="M1112" s="18" t="s">
        <v>310</v>
      </c>
      <c r="N1112" s="18" t="s">
        <v>310</v>
      </c>
    </row>
    <row r="1113" spans="3:14" ht="30">
      <c r="C1113" s="138" t="s">
        <v>781</v>
      </c>
      <c r="D1113" s="139" t="s">
        <v>781</v>
      </c>
      <c r="E1113" s="64" t="s">
        <v>782</v>
      </c>
      <c r="F1113" s="18">
        <v>4158</v>
      </c>
      <c r="G1113" s="66">
        <v>0</v>
      </c>
      <c r="H1113" s="18">
        <f t="shared" si="410"/>
        <v>4158</v>
      </c>
      <c r="I1113" s="18">
        <f>$H$1113*I1198</f>
        <v>0</v>
      </c>
      <c r="J1113" s="18">
        <f t="shared" ref="J1113:K1113" si="423">$H$1113*J1198</f>
        <v>0</v>
      </c>
      <c r="K1113" s="18">
        <f t="shared" si="423"/>
        <v>0</v>
      </c>
      <c r="L1113" s="18" t="s">
        <v>310</v>
      </c>
      <c r="M1113" s="18" t="s">
        <v>310</v>
      </c>
      <c r="N1113" s="18" t="s">
        <v>310</v>
      </c>
    </row>
    <row r="1114" spans="3:14" ht="45">
      <c r="C1114" s="138" t="s">
        <v>783</v>
      </c>
      <c r="D1114" s="139" t="s">
        <v>783</v>
      </c>
      <c r="E1114" s="64" t="s">
        <v>784</v>
      </c>
      <c r="F1114" s="18">
        <v>16910</v>
      </c>
      <c r="G1114" s="66">
        <v>0</v>
      </c>
      <c r="H1114" s="18">
        <f t="shared" si="410"/>
        <v>16910</v>
      </c>
      <c r="I1114" s="18">
        <f>$H$1114*I1098</f>
        <v>493.31465122241377</v>
      </c>
      <c r="J1114" s="18">
        <f t="shared" ref="J1114:K1114" si="424">$H$1114*J1098</f>
        <v>384.65914235736113</v>
      </c>
      <c r="K1114" s="18">
        <f t="shared" si="424"/>
        <v>319.67097820521371</v>
      </c>
      <c r="L1114" s="18" t="s">
        <v>310</v>
      </c>
      <c r="M1114" s="18" t="s">
        <v>310</v>
      </c>
      <c r="N1114" s="18" t="s">
        <v>310</v>
      </c>
    </row>
    <row r="1115" spans="3:14" ht="45">
      <c r="C1115" s="138" t="s">
        <v>785</v>
      </c>
      <c r="D1115" s="139" t="s">
        <v>785</v>
      </c>
      <c r="E1115" s="64" t="s">
        <v>786</v>
      </c>
      <c r="F1115" s="18">
        <v>1435</v>
      </c>
      <c r="G1115" s="66">
        <v>0</v>
      </c>
      <c r="H1115" s="18">
        <f t="shared" si="410"/>
        <v>1435</v>
      </c>
      <c r="I1115" s="18">
        <f>$H$1115*I1098</f>
        <v>41.863188912132692</v>
      </c>
      <c r="J1115" s="18">
        <f t="shared" ref="J1115:K1115" si="425">$H$1115*J1098</f>
        <v>32.642570625831652</v>
      </c>
      <c r="K1115" s="18">
        <f t="shared" si="425"/>
        <v>27.127608144558351</v>
      </c>
      <c r="L1115" s="18" t="s">
        <v>310</v>
      </c>
      <c r="M1115" s="18" t="s">
        <v>310</v>
      </c>
      <c r="N1115" s="18" t="s">
        <v>310</v>
      </c>
    </row>
    <row r="1116" spans="3:14" ht="60">
      <c r="C1116" s="138" t="s">
        <v>787</v>
      </c>
      <c r="D1116" s="139" t="s">
        <v>787</v>
      </c>
      <c r="E1116" s="64" t="s">
        <v>788</v>
      </c>
      <c r="F1116" s="18">
        <v>8820</v>
      </c>
      <c r="G1116" s="66">
        <v>0</v>
      </c>
      <c r="H1116" s="18">
        <f t="shared" si="410"/>
        <v>8820</v>
      </c>
      <c r="I1116" s="18">
        <v>98</v>
      </c>
      <c r="J1116" s="18">
        <v>98</v>
      </c>
      <c r="K1116" s="18">
        <v>98</v>
      </c>
      <c r="L1116" s="18" t="s">
        <v>310</v>
      </c>
      <c r="M1116" s="18" t="s">
        <v>310</v>
      </c>
      <c r="N1116" s="18" t="s">
        <v>310</v>
      </c>
    </row>
    <row r="1117" spans="3:14" ht="45">
      <c r="C1117" s="138" t="s">
        <v>785</v>
      </c>
      <c r="D1117" s="139" t="s">
        <v>785</v>
      </c>
      <c r="E1117" s="64" t="s">
        <v>786</v>
      </c>
      <c r="F1117" s="18">
        <v>1435</v>
      </c>
      <c r="G1117" s="66">
        <v>0</v>
      </c>
      <c r="H1117" s="18">
        <f t="shared" si="410"/>
        <v>1435</v>
      </c>
      <c r="I1117" s="18">
        <f>$H$1117*I1098</f>
        <v>41.863188912132692</v>
      </c>
      <c r="J1117" s="18">
        <f t="shared" ref="J1117:K1117" si="426">$H$1117*J1098</f>
        <v>32.642570625831652</v>
      </c>
      <c r="K1117" s="18">
        <f t="shared" si="426"/>
        <v>27.127608144558351</v>
      </c>
      <c r="L1117" s="18" t="s">
        <v>310</v>
      </c>
      <c r="M1117" s="18" t="s">
        <v>310</v>
      </c>
      <c r="N1117" s="18" t="s">
        <v>310</v>
      </c>
    </row>
    <row r="1118" spans="3:14" ht="30">
      <c r="C1118" s="138" t="s">
        <v>789</v>
      </c>
      <c r="D1118" s="139" t="s">
        <v>789</v>
      </c>
      <c r="E1118" s="64" t="s">
        <v>790</v>
      </c>
      <c r="F1118" s="18">
        <v>173</v>
      </c>
      <c r="G1118" s="66">
        <v>0</v>
      </c>
      <c r="H1118" s="18">
        <f t="shared" si="410"/>
        <v>173</v>
      </c>
      <c r="I1118" s="18">
        <f>$H$1118*I1098</f>
        <v>5.0469210326125129</v>
      </c>
      <c r="J1118" s="18">
        <f t="shared" ref="J1118:K1118" si="427">$H$1118*J1098</f>
        <v>3.9353064238807494</v>
      </c>
      <c r="K1118" s="18">
        <f t="shared" si="427"/>
        <v>3.2704363825843865</v>
      </c>
      <c r="L1118" s="18" t="s">
        <v>310</v>
      </c>
      <c r="M1118" s="18" t="s">
        <v>310</v>
      </c>
      <c r="N1118" s="18" t="s">
        <v>310</v>
      </c>
    </row>
    <row r="1119" spans="3:14">
      <c r="C1119" s="140" t="s">
        <v>23</v>
      </c>
      <c r="D1119" s="140"/>
      <c r="E1119" s="140"/>
      <c r="F1119" s="140"/>
      <c r="G1119" s="140"/>
      <c r="H1119" s="140"/>
      <c r="I1119" s="140"/>
      <c r="J1119" s="140"/>
      <c r="K1119" s="140"/>
    </row>
    <row r="1120" spans="3:14">
      <c r="C1120" s="138" t="s">
        <v>310</v>
      </c>
      <c r="D1120" s="139"/>
      <c r="E1120" s="64" t="s">
        <v>310</v>
      </c>
      <c r="F1120" s="64" t="s">
        <v>310</v>
      </c>
      <c r="G1120" s="64" t="s">
        <v>310</v>
      </c>
      <c r="H1120" s="64" t="s">
        <v>310</v>
      </c>
      <c r="I1120" s="64" t="s">
        <v>310</v>
      </c>
      <c r="J1120" s="64" t="s">
        <v>310</v>
      </c>
      <c r="K1120" s="64" t="s">
        <v>310</v>
      </c>
      <c r="L1120" s="64" t="s">
        <v>310</v>
      </c>
      <c r="M1120" s="64" t="s">
        <v>310</v>
      </c>
      <c r="N1120" s="64" t="s">
        <v>310</v>
      </c>
    </row>
    <row r="1121" spans="3:14" ht="15" customHeight="1">
      <c r="C1121" s="140" t="s">
        <v>22</v>
      </c>
      <c r="D1121" s="140"/>
      <c r="E1121" s="140"/>
      <c r="F1121" s="140"/>
      <c r="G1121" s="140"/>
      <c r="H1121" s="140"/>
      <c r="I1121" s="140"/>
      <c r="J1121" s="140"/>
      <c r="K1121" s="140"/>
    </row>
    <row r="1122" spans="3:14" ht="15" customHeight="1">
      <c r="C1122" s="138" t="s">
        <v>310</v>
      </c>
      <c r="D1122" s="139"/>
      <c r="E1122" s="64" t="s">
        <v>310</v>
      </c>
      <c r="F1122" s="64" t="s">
        <v>310</v>
      </c>
      <c r="G1122" s="64" t="s">
        <v>310</v>
      </c>
      <c r="H1122" s="64" t="s">
        <v>310</v>
      </c>
      <c r="I1122" s="64" t="s">
        <v>310</v>
      </c>
      <c r="J1122" s="64" t="s">
        <v>310</v>
      </c>
      <c r="K1122" s="64" t="s">
        <v>310</v>
      </c>
      <c r="L1122" s="64" t="s">
        <v>310</v>
      </c>
      <c r="M1122" s="64" t="s">
        <v>310</v>
      </c>
      <c r="N1122" s="64" t="s">
        <v>310</v>
      </c>
    </row>
    <row r="1123" spans="3:14" ht="15" customHeight="1">
      <c r="C1123" s="140" t="s">
        <v>34</v>
      </c>
      <c r="D1123" s="140"/>
      <c r="E1123" s="140"/>
      <c r="F1123" s="140"/>
      <c r="G1123" s="140"/>
      <c r="H1123" s="140"/>
      <c r="I1123" s="140"/>
      <c r="J1123" s="140"/>
      <c r="K1123" s="137"/>
    </row>
    <row r="1124" spans="3:14" ht="15" customHeight="1">
      <c r="C1124" s="138" t="s">
        <v>791</v>
      </c>
      <c r="D1124" s="139"/>
      <c r="E1124" s="67" t="s">
        <v>791</v>
      </c>
      <c r="F1124" s="18">
        <v>225</v>
      </c>
      <c r="G1124" s="66">
        <v>0</v>
      </c>
      <c r="H1124" s="18">
        <f t="shared" ref="H1124" si="428">(F1124*(100%-G1124))</f>
        <v>225</v>
      </c>
      <c r="I1124" s="18">
        <v>225</v>
      </c>
      <c r="J1124" s="18">
        <v>225</v>
      </c>
      <c r="K1124" s="18">
        <v>225</v>
      </c>
      <c r="L1124" s="64" t="s">
        <v>310</v>
      </c>
      <c r="M1124" s="64" t="s">
        <v>310</v>
      </c>
      <c r="N1124" s="64" t="s">
        <v>310</v>
      </c>
    </row>
    <row r="1125" spans="3:14" ht="15" customHeight="1">
      <c r="C1125" s="138" t="s">
        <v>874</v>
      </c>
      <c r="D1125" s="139" t="s">
        <v>874</v>
      </c>
      <c r="E1125" s="64" t="s">
        <v>875</v>
      </c>
      <c r="F1125" s="77" t="s">
        <v>900</v>
      </c>
      <c r="G1125" s="66">
        <v>0</v>
      </c>
      <c r="H1125" s="77" t="s">
        <v>900</v>
      </c>
      <c r="I1125" s="77" t="s">
        <v>900</v>
      </c>
      <c r="J1125" s="77" t="s">
        <v>900</v>
      </c>
      <c r="K1125" s="77" t="s">
        <v>900</v>
      </c>
      <c r="L1125" s="64" t="s">
        <v>310</v>
      </c>
      <c r="M1125" s="64" t="s">
        <v>310</v>
      </c>
      <c r="N1125" s="64" t="s">
        <v>310</v>
      </c>
    </row>
    <row r="1126" spans="3:14" ht="15" customHeight="1">
      <c r="C1126" s="138" t="s">
        <v>801</v>
      </c>
      <c r="D1126" s="139" t="s">
        <v>799</v>
      </c>
      <c r="E1126" s="64" t="s">
        <v>802</v>
      </c>
      <c r="F1126" s="75">
        <v>0.08</v>
      </c>
      <c r="G1126" s="66">
        <v>0</v>
      </c>
      <c r="H1126" s="75">
        <v>0.08</v>
      </c>
      <c r="I1126" s="75">
        <v>0.08</v>
      </c>
      <c r="J1126" s="75">
        <v>0.08</v>
      </c>
      <c r="K1126" s="75">
        <v>0.08</v>
      </c>
      <c r="L1126" s="64" t="s">
        <v>310</v>
      </c>
      <c r="M1126" s="64" t="s">
        <v>310</v>
      </c>
      <c r="N1126" s="64" t="s">
        <v>310</v>
      </c>
    </row>
    <row r="1127" spans="3:14" ht="15" customHeight="1">
      <c r="C1127" s="138" t="s">
        <v>803</v>
      </c>
      <c r="D1127" s="139" t="s">
        <v>799</v>
      </c>
      <c r="E1127" s="64" t="s">
        <v>804</v>
      </c>
      <c r="F1127" s="75">
        <v>0.08</v>
      </c>
      <c r="G1127" s="66">
        <v>0</v>
      </c>
      <c r="H1127" s="75">
        <v>0.08</v>
      </c>
      <c r="I1127" s="75">
        <v>0.08</v>
      </c>
      <c r="J1127" s="75">
        <v>0.08</v>
      </c>
      <c r="K1127" s="75">
        <v>0.08</v>
      </c>
      <c r="L1127" s="64" t="s">
        <v>310</v>
      </c>
      <c r="M1127" s="64" t="s">
        <v>310</v>
      </c>
      <c r="N1127" s="64" t="s">
        <v>310</v>
      </c>
    </row>
    <row r="1128" spans="3:14">
      <c r="C1128" s="3" t="s">
        <v>16</v>
      </c>
      <c r="F1128" s="19"/>
      <c r="G1128" s="19"/>
      <c r="H1128" s="19"/>
      <c r="I1128" s="19"/>
      <c r="J1128" s="19"/>
      <c r="K1128" s="19"/>
    </row>
    <row r="1129" spans="3:14">
      <c r="C1129" s="142" t="s">
        <v>29</v>
      </c>
      <c r="D1129" s="143"/>
      <c r="E1129" s="69" t="s">
        <v>731</v>
      </c>
      <c r="F1129" s="26" t="s">
        <v>731</v>
      </c>
      <c r="G1129" s="70">
        <v>0</v>
      </c>
      <c r="H1129" s="26" t="s">
        <v>731</v>
      </c>
      <c r="I1129" s="26" t="s">
        <v>731</v>
      </c>
      <c r="J1129" s="26" t="s">
        <v>731</v>
      </c>
      <c r="K1129" s="26" t="s">
        <v>731</v>
      </c>
      <c r="L1129" s="18" t="s">
        <v>310</v>
      </c>
      <c r="M1129" s="18" t="s">
        <v>310</v>
      </c>
      <c r="N1129" s="18" t="s">
        <v>310</v>
      </c>
    </row>
    <row r="1130" spans="3:14">
      <c r="C1130" s="142" t="s">
        <v>732</v>
      </c>
      <c r="D1130" s="143"/>
      <c r="E1130" s="69" t="s">
        <v>732</v>
      </c>
      <c r="F1130" s="20">
        <v>495</v>
      </c>
      <c r="G1130" s="70">
        <v>0</v>
      </c>
      <c r="H1130" s="18">
        <f t="shared" ref="H1130" si="429">(F1130*(100%-G1130))</f>
        <v>495</v>
      </c>
      <c r="I1130" s="20">
        <v>495</v>
      </c>
      <c r="J1130" s="20">
        <v>495</v>
      </c>
      <c r="K1130" s="20">
        <v>495</v>
      </c>
      <c r="L1130" s="18" t="s">
        <v>310</v>
      </c>
      <c r="M1130" s="18" t="s">
        <v>310</v>
      </c>
      <c r="N1130" s="18" t="s">
        <v>310</v>
      </c>
    </row>
    <row r="1131" spans="3:14">
      <c r="C1131" s="136" t="s">
        <v>40</v>
      </c>
      <c r="D1131" s="137"/>
      <c r="E1131" s="71" t="s">
        <v>310</v>
      </c>
      <c r="F1131" s="72" t="s">
        <v>310</v>
      </c>
      <c r="G1131" s="73">
        <v>0</v>
      </c>
      <c r="H1131" s="74">
        <v>0</v>
      </c>
      <c r="I1131" s="72" t="s">
        <v>310</v>
      </c>
      <c r="J1131" s="72" t="s">
        <v>310</v>
      </c>
      <c r="K1131" s="72" t="s">
        <v>310</v>
      </c>
      <c r="L1131" s="24" t="s">
        <v>310</v>
      </c>
      <c r="M1131" s="24" t="s">
        <v>310</v>
      </c>
      <c r="N1131" s="24" t="s">
        <v>310</v>
      </c>
    </row>
    <row r="1132" spans="3:14">
      <c r="C1132" s="136" t="s">
        <v>734</v>
      </c>
      <c r="D1132" s="137"/>
      <c r="E1132" s="71" t="s">
        <v>735</v>
      </c>
      <c r="F1132" s="72">
        <v>150</v>
      </c>
      <c r="G1132" s="73">
        <v>0</v>
      </c>
      <c r="H1132" s="74">
        <f t="shared" ref="H1132:H1137" si="430">(F1132*(100%-G1132))</f>
        <v>150</v>
      </c>
      <c r="I1132" s="72">
        <v>150</v>
      </c>
      <c r="J1132" s="72">
        <v>150</v>
      </c>
      <c r="K1132" s="72">
        <v>150</v>
      </c>
      <c r="L1132" s="24" t="s">
        <v>310</v>
      </c>
      <c r="M1132" s="24" t="s">
        <v>310</v>
      </c>
      <c r="N1132" s="24" t="s">
        <v>310</v>
      </c>
    </row>
    <row r="1133" spans="3:14">
      <c r="C1133" s="136" t="s">
        <v>736</v>
      </c>
      <c r="D1133" s="137"/>
      <c r="E1133" s="71" t="s">
        <v>737</v>
      </c>
      <c r="F1133" s="72">
        <v>185</v>
      </c>
      <c r="G1133" s="73">
        <v>0</v>
      </c>
      <c r="H1133" s="74">
        <f t="shared" si="430"/>
        <v>185</v>
      </c>
      <c r="I1133" s="72">
        <v>185</v>
      </c>
      <c r="J1133" s="72">
        <v>185</v>
      </c>
      <c r="K1133" s="72">
        <v>185</v>
      </c>
      <c r="L1133" s="24" t="s">
        <v>310</v>
      </c>
      <c r="M1133" s="24" t="s">
        <v>310</v>
      </c>
      <c r="N1133" s="24" t="s">
        <v>310</v>
      </c>
    </row>
    <row r="1134" spans="3:14">
      <c r="C1134" s="136" t="s">
        <v>738</v>
      </c>
      <c r="D1134" s="137"/>
      <c r="E1134" s="71" t="s">
        <v>739</v>
      </c>
      <c r="F1134" s="72">
        <v>250</v>
      </c>
      <c r="G1134" s="73">
        <v>0</v>
      </c>
      <c r="H1134" s="74">
        <f t="shared" si="430"/>
        <v>250</v>
      </c>
      <c r="I1134" s="72">
        <v>250</v>
      </c>
      <c r="J1134" s="72">
        <v>250</v>
      </c>
      <c r="K1134" s="72">
        <v>250</v>
      </c>
      <c r="L1134" s="24" t="s">
        <v>310</v>
      </c>
      <c r="M1134" s="24" t="s">
        <v>310</v>
      </c>
      <c r="N1134" s="24" t="s">
        <v>310</v>
      </c>
    </row>
    <row r="1135" spans="3:14">
      <c r="C1135" s="136" t="s">
        <v>24</v>
      </c>
      <c r="D1135" s="137"/>
      <c r="E1135" s="71" t="s">
        <v>742</v>
      </c>
      <c r="F1135" s="72">
        <v>175</v>
      </c>
      <c r="G1135" s="73">
        <v>0</v>
      </c>
      <c r="H1135" s="74">
        <f t="shared" si="430"/>
        <v>175</v>
      </c>
      <c r="I1135" s="72">
        <v>175</v>
      </c>
      <c r="J1135" s="72">
        <v>175</v>
      </c>
      <c r="K1135" s="72">
        <v>175</v>
      </c>
      <c r="L1135" s="24" t="s">
        <v>310</v>
      </c>
      <c r="M1135" s="24" t="s">
        <v>310</v>
      </c>
      <c r="N1135" s="24" t="s">
        <v>310</v>
      </c>
    </row>
    <row r="1136" spans="3:14">
      <c r="C1136" s="136" t="s">
        <v>25</v>
      </c>
      <c r="D1136" s="137"/>
      <c r="E1136" s="71" t="s">
        <v>88</v>
      </c>
      <c r="F1136" s="72">
        <v>0</v>
      </c>
      <c r="G1136" s="73">
        <v>0</v>
      </c>
      <c r="H1136" s="74">
        <f t="shared" si="430"/>
        <v>0</v>
      </c>
      <c r="I1136" s="72">
        <v>0</v>
      </c>
      <c r="J1136" s="72">
        <v>0</v>
      </c>
      <c r="K1136" s="72">
        <v>0</v>
      </c>
      <c r="L1136" s="24" t="s">
        <v>310</v>
      </c>
      <c r="M1136" s="24" t="s">
        <v>310</v>
      </c>
      <c r="N1136" s="24" t="s">
        <v>310</v>
      </c>
    </row>
    <row r="1137" spans="2:14">
      <c r="C1137" s="136" t="s">
        <v>35</v>
      </c>
      <c r="D1137" s="137"/>
      <c r="E1137" s="71" t="s">
        <v>310</v>
      </c>
      <c r="F1137" s="72">
        <v>0</v>
      </c>
      <c r="G1137" s="73">
        <v>0</v>
      </c>
      <c r="H1137" s="74">
        <f t="shared" si="430"/>
        <v>0</v>
      </c>
      <c r="I1137" s="72">
        <v>0</v>
      </c>
      <c r="J1137" s="72">
        <v>0</v>
      </c>
      <c r="K1137" s="72">
        <v>0</v>
      </c>
      <c r="L1137" s="24" t="s">
        <v>310</v>
      </c>
      <c r="M1137" s="24" t="s">
        <v>310</v>
      </c>
      <c r="N1137" s="24" t="s">
        <v>310</v>
      </c>
    </row>
    <row r="1138" spans="2:14">
      <c r="C1138" s="136" t="s">
        <v>33</v>
      </c>
      <c r="D1138" s="137"/>
      <c r="E1138" s="71" t="s">
        <v>731</v>
      </c>
      <c r="F1138" s="24" t="s">
        <v>731</v>
      </c>
      <c r="G1138" s="73">
        <v>0</v>
      </c>
      <c r="H1138" s="24" t="s">
        <v>731</v>
      </c>
      <c r="I1138" s="24" t="s">
        <v>731</v>
      </c>
      <c r="J1138" s="24" t="s">
        <v>731</v>
      </c>
      <c r="K1138" s="24" t="s">
        <v>731</v>
      </c>
      <c r="L1138" s="24" t="s">
        <v>310</v>
      </c>
      <c r="M1138" s="24" t="s">
        <v>310</v>
      </c>
      <c r="N1138" s="24" t="s">
        <v>310</v>
      </c>
    </row>
    <row r="1140" spans="2:14">
      <c r="C1140" s="4" t="s">
        <v>2</v>
      </c>
      <c r="D1140" s="5" t="s">
        <v>751</v>
      </c>
      <c r="E1140" s="60"/>
    </row>
    <row r="1141" spans="2:14" ht="15.75">
      <c r="C1141" s="4" t="s">
        <v>5</v>
      </c>
      <c r="D1141" s="16" t="s">
        <v>903</v>
      </c>
      <c r="E1141" s="60"/>
    </row>
    <row r="1142" spans="2:14" ht="15" customHeight="1">
      <c r="C1142" s="4" t="s">
        <v>37</v>
      </c>
      <c r="D1142" s="5" t="s">
        <v>889</v>
      </c>
      <c r="E1142" s="60"/>
    </row>
    <row r="1143" spans="2:14">
      <c r="C1143" s="4" t="s">
        <v>38</v>
      </c>
      <c r="D1143" s="5" t="s">
        <v>835</v>
      </c>
    </row>
    <row r="1144" spans="2:14" s="10" customFormat="1">
      <c r="B1144" s="9"/>
      <c r="E1144" s="61"/>
      <c r="F1144" s="147" t="s">
        <v>3</v>
      </c>
      <c r="G1144" s="148"/>
      <c r="H1144" s="149"/>
      <c r="I1144" s="146" t="s">
        <v>4</v>
      </c>
      <c r="J1144" s="146"/>
      <c r="K1144" s="146"/>
      <c r="L1144" s="146" t="s">
        <v>27</v>
      </c>
      <c r="M1144" s="146"/>
      <c r="N1144" s="146"/>
    </row>
    <row r="1145" spans="2:14" s="10" customFormat="1">
      <c r="B1145" s="9"/>
      <c r="E1145" s="61"/>
      <c r="F1145" s="147" t="s">
        <v>6</v>
      </c>
      <c r="G1145" s="148"/>
      <c r="H1145" s="149"/>
      <c r="I1145" s="150" t="s">
        <v>26</v>
      </c>
      <c r="J1145" s="150"/>
      <c r="K1145" s="150"/>
      <c r="L1145" s="150" t="s">
        <v>26</v>
      </c>
      <c r="M1145" s="150"/>
      <c r="N1145" s="150"/>
    </row>
    <row r="1146" spans="2:14" s="13" customFormat="1">
      <c r="B1146" s="11"/>
      <c r="C1146" s="151" t="s">
        <v>14</v>
      </c>
      <c r="D1146" s="152"/>
      <c r="E1146" s="62" t="s">
        <v>17</v>
      </c>
      <c r="F1146" s="28" t="s">
        <v>8</v>
      </c>
      <c r="G1146" s="28" t="s">
        <v>18</v>
      </c>
      <c r="H1146" s="28" t="s">
        <v>19</v>
      </c>
      <c r="I1146" s="28" t="s">
        <v>9</v>
      </c>
      <c r="J1146" s="28" t="s">
        <v>10</v>
      </c>
      <c r="K1146" s="28" t="s">
        <v>11</v>
      </c>
      <c r="L1146" s="28" t="s">
        <v>9</v>
      </c>
      <c r="M1146" s="28" t="s">
        <v>10</v>
      </c>
      <c r="N1146" s="28" t="s">
        <v>11</v>
      </c>
    </row>
    <row r="1147" spans="2:14" s="13" customFormat="1">
      <c r="B1147" s="11"/>
      <c r="C1147" s="43"/>
      <c r="D1147" s="44"/>
      <c r="E1147" s="62"/>
      <c r="F1147" s="28"/>
      <c r="G1147" s="28"/>
      <c r="H1147" s="28"/>
      <c r="I1147" s="63">
        <v>2.9172953945737067E-2</v>
      </c>
      <c r="J1147" s="63">
        <v>2.2747435976189303E-2</v>
      </c>
      <c r="K1147" s="63">
        <v>1.8904256546730558E-2</v>
      </c>
      <c r="L1147" s="28"/>
      <c r="M1147" s="28"/>
      <c r="N1147" s="28"/>
    </row>
    <row r="1148" spans="2:14" ht="33" customHeight="1">
      <c r="C1148" s="157" t="s">
        <v>15</v>
      </c>
      <c r="D1148" s="158"/>
      <c r="E1148" s="64" t="s">
        <v>904</v>
      </c>
      <c r="F1148" s="18">
        <v>49912</v>
      </c>
      <c r="G1148" s="65">
        <v>2.5000000000000001E-2</v>
      </c>
      <c r="H1148" s="18">
        <f>(F1148*(100%-G1148))</f>
        <v>48664.2</v>
      </c>
      <c r="I1148" s="18">
        <f>$H$1148*I1147</f>
        <v>1419.6784654061378</v>
      </c>
      <c r="J1148" s="18">
        <f>$H$1148*J1147</f>
        <v>1106.9857738324713</v>
      </c>
      <c r="K1148" s="18">
        <f>$H$1148*K1147</f>
        <v>919.96052144140515</v>
      </c>
      <c r="L1148" s="18" t="s">
        <v>310</v>
      </c>
      <c r="M1148" s="18" t="s">
        <v>310</v>
      </c>
      <c r="N1148" s="18" t="s">
        <v>310</v>
      </c>
    </row>
    <row r="1149" spans="2:14">
      <c r="B1149" s="15"/>
      <c r="C1149" s="156" t="s">
        <v>20</v>
      </c>
      <c r="D1149" s="156"/>
      <c r="E1149" s="156"/>
      <c r="F1149" s="156"/>
      <c r="G1149" s="156"/>
      <c r="H1149" s="156"/>
      <c r="I1149" s="156"/>
      <c r="J1149" s="156"/>
      <c r="K1149" s="156"/>
    </row>
    <row r="1150" spans="2:14">
      <c r="C1150" s="138" t="s">
        <v>841</v>
      </c>
      <c r="D1150" s="139" t="s">
        <v>841</v>
      </c>
      <c r="E1150" s="64" t="s">
        <v>864</v>
      </c>
      <c r="F1150" s="18">
        <v>2493</v>
      </c>
      <c r="G1150" s="66">
        <v>0</v>
      </c>
      <c r="H1150" s="18">
        <f t="shared" ref="H1150:H1167" si="431">(F1150*(100%-G1150))</f>
        <v>2493</v>
      </c>
      <c r="I1150" s="18">
        <f>$H$1150*I1147</f>
        <v>72.728174186722512</v>
      </c>
      <c r="J1150" s="18">
        <f t="shared" ref="J1150:K1150" si="432">$H$1150*J1147</f>
        <v>56.709357888639929</v>
      </c>
      <c r="K1150" s="18">
        <f t="shared" si="432"/>
        <v>47.12831157099928</v>
      </c>
      <c r="L1150" s="18" t="s">
        <v>310</v>
      </c>
      <c r="M1150" s="18" t="s">
        <v>310</v>
      </c>
      <c r="N1150" s="18" t="s">
        <v>310</v>
      </c>
    </row>
    <row r="1151" spans="2:14" ht="30">
      <c r="C1151" s="138" t="s">
        <v>891</v>
      </c>
      <c r="D1151" s="139" t="s">
        <v>891</v>
      </c>
      <c r="E1151" s="64" t="s">
        <v>760</v>
      </c>
      <c r="F1151" s="18">
        <v>2014</v>
      </c>
      <c r="G1151" s="66">
        <v>0</v>
      </c>
      <c r="H1151" s="18">
        <f t="shared" si="431"/>
        <v>2014</v>
      </c>
      <c r="I1151" s="18">
        <f>$H$1151*I1147</f>
        <v>58.754329246714455</v>
      </c>
      <c r="J1151" s="18">
        <f t="shared" ref="J1151:K1151" si="433">$H$1151*J1147</f>
        <v>45.813336056045259</v>
      </c>
      <c r="K1151" s="18">
        <f t="shared" si="433"/>
        <v>38.073172685115345</v>
      </c>
      <c r="L1151" s="18" t="s">
        <v>310</v>
      </c>
      <c r="M1151" s="18" t="s">
        <v>310</v>
      </c>
      <c r="N1151" s="18" t="s">
        <v>310</v>
      </c>
    </row>
    <row r="1152" spans="2:14" ht="30">
      <c r="C1152" s="138" t="s">
        <v>761</v>
      </c>
      <c r="D1152" s="139" t="s">
        <v>761</v>
      </c>
      <c r="E1152" s="64" t="s">
        <v>762</v>
      </c>
      <c r="F1152" s="18">
        <v>686</v>
      </c>
      <c r="G1152" s="66">
        <v>0</v>
      </c>
      <c r="H1152" s="18">
        <f t="shared" si="431"/>
        <v>686</v>
      </c>
      <c r="I1152" s="18">
        <f>$H$1152*I1147</f>
        <v>20.012646406775627</v>
      </c>
      <c r="J1152" s="18">
        <f t="shared" ref="J1152:K1152" si="434">$H$1152*J1147</f>
        <v>15.604741079665862</v>
      </c>
      <c r="K1152" s="18">
        <f t="shared" si="434"/>
        <v>12.968319991057163</v>
      </c>
      <c r="L1152" s="18" t="s">
        <v>310</v>
      </c>
      <c r="M1152" s="18" t="s">
        <v>310</v>
      </c>
      <c r="N1152" s="18" t="s">
        <v>310</v>
      </c>
    </row>
    <row r="1153" spans="3:14" ht="30">
      <c r="C1153" s="138" t="s">
        <v>892</v>
      </c>
      <c r="D1153" s="139" t="s">
        <v>892</v>
      </c>
      <c r="E1153" s="64" t="s">
        <v>893</v>
      </c>
      <c r="F1153" s="18">
        <v>18575</v>
      </c>
      <c r="G1153" s="66">
        <v>0</v>
      </c>
      <c r="H1153" s="18">
        <f t="shared" si="431"/>
        <v>18575</v>
      </c>
      <c r="I1153" s="18">
        <f>$H$1153*I1147</f>
        <v>541.88761954206598</v>
      </c>
      <c r="J1153" s="18">
        <f t="shared" ref="J1153:K1153" si="435">$H$1153*J1147</f>
        <v>422.53362325771633</v>
      </c>
      <c r="K1153" s="18">
        <f t="shared" si="435"/>
        <v>351.14656535552012</v>
      </c>
      <c r="L1153" s="18" t="s">
        <v>310</v>
      </c>
      <c r="M1153" s="18" t="s">
        <v>310</v>
      </c>
      <c r="N1153" s="18" t="s">
        <v>310</v>
      </c>
    </row>
    <row r="1154" spans="3:14" ht="30">
      <c r="C1154" s="138" t="s">
        <v>765</v>
      </c>
      <c r="D1154" s="139" t="s">
        <v>765</v>
      </c>
      <c r="E1154" s="64" t="s">
        <v>766</v>
      </c>
      <c r="F1154" s="18">
        <v>1037</v>
      </c>
      <c r="G1154" s="66">
        <v>0</v>
      </c>
      <c r="H1154" s="18">
        <f t="shared" si="431"/>
        <v>1037</v>
      </c>
      <c r="I1154" s="18">
        <f>$H$1154*I1147</f>
        <v>30.252353241729338</v>
      </c>
      <c r="J1154" s="18">
        <f t="shared" ref="J1154:K1154" si="436">$H$1154*J1147</f>
        <v>23.589091107308306</v>
      </c>
      <c r="K1154" s="18">
        <f t="shared" si="436"/>
        <v>19.603714038959588</v>
      </c>
      <c r="L1154" s="18" t="s">
        <v>310</v>
      </c>
      <c r="M1154" s="18" t="s">
        <v>310</v>
      </c>
      <c r="N1154" s="18" t="s">
        <v>310</v>
      </c>
    </row>
    <row r="1155" spans="3:14" ht="45">
      <c r="C1155" s="138" t="s">
        <v>767</v>
      </c>
      <c r="D1155" s="139" t="s">
        <v>767</v>
      </c>
      <c r="E1155" s="64" t="s">
        <v>768</v>
      </c>
      <c r="F1155" s="18">
        <v>1150</v>
      </c>
      <c r="G1155" s="66">
        <v>0</v>
      </c>
      <c r="H1155" s="18">
        <f t="shared" si="431"/>
        <v>1150</v>
      </c>
      <c r="I1155" s="18">
        <f>$H$1155*I1147</f>
        <v>33.548897037597627</v>
      </c>
      <c r="J1155" s="18">
        <f t="shared" ref="J1155:K1155" si="437">$H$1155*J1147</f>
        <v>26.159551372617699</v>
      </c>
      <c r="K1155" s="18">
        <f t="shared" si="437"/>
        <v>21.739895028740143</v>
      </c>
      <c r="L1155" s="18" t="s">
        <v>310</v>
      </c>
      <c r="M1155" s="18" t="s">
        <v>310</v>
      </c>
      <c r="N1155" s="18" t="s">
        <v>310</v>
      </c>
    </row>
    <row r="1156" spans="3:14" ht="30">
      <c r="C1156" s="138" t="s">
        <v>894</v>
      </c>
      <c r="D1156" s="139" t="s">
        <v>894</v>
      </c>
      <c r="E1156" s="64" t="s">
        <v>895</v>
      </c>
      <c r="F1156" s="18">
        <v>30055</v>
      </c>
      <c r="G1156" s="66">
        <v>0</v>
      </c>
      <c r="H1156" s="18">
        <f t="shared" si="431"/>
        <v>30055</v>
      </c>
      <c r="I1156" s="18">
        <f>$H$1156*I1147</f>
        <v>876.79313083912757</v>
      </c>
      <c r="J1156" s="18">
        <f t="shared" ref="J1156:K1156" si="438">$H$1156*J1147</f>
        <v>683.67418826436949</v>
      </c>
      <c r="K1156" s="18">
        <f t="shared" si="438"/>
        <v>568.16743051198694</v>
      </c>
      <c r="L1156" s="18" t="s">
        <v>310</v>
      </c>
      <c r="M1156" s="18" t="s">
        <v>310</v>
      </c>
      <c r="N1156" s="18" t="s">
        <v>310</v>
      </c>
    </row>
    <row r="1157" spans="3:14" ht="30">
      <c r="C1157" s="138" t="s">
        <v>771</v>
      </c>
      <c r="D1157" s="139" t="s">
        <v>771</v>
      </c>
      <c r="E1157" s="64" t="s">
        <v>772</v>
      </c>
      <c r="F1157" s="18">
        <v>2074</v>
      </c>
      <c r="G1157" s="66">
        <v>0</v>
      </c>
      <c r="H1157" s="18">
        <f t="shared" si="431"/>
        <v>2074</v>
      </c>
      <c r="I1157" s="18">
        <f>$H$1157*I1147</f>
        <v>60.504706483458676</v>
      </c>
      <c r="J1157" s="18">
        <f t="shared" ref="J1157:K1157" si="439">$H$1157*J1147</f>
        <v>47.178182214616612</v>
      </c>
      <c r="K1157" s="18">
        <f t="shared" si="439"/>
        <v>39.207428077919175</v>
      </c>
      <c r="L1157" s="18" t="s">
        <v>310</v>
      </c>
      <c r="M1157" s="18" t="s">
        <v>310</v>
      </c>
      <c r="N1157" s="18" t="s">
        <v>310</v>
      </c>
    </row>
    <row r="1158" spans="3:14" ht="30">
      <c r="C1158" s="138" t="s">
        <v>896</v>
      </c>
      <c r="D1158" s="139" t="s">
        <v>896</v>
      </c>
      <c r="E1158" s="64" t="s">
        <v>897</v>
      </c>
      <c r="F1158" s="18">
        <v>36110</v>
      </c>
      <c r="G1158" s="66">
        <v>0</v>
      </c>
      <c r="H1158" s="18">
        <f t="shared" si="431"/>
        <v>36110</v>
      </c>
      <c r="I1158" s="18">
        <f>$H$1158*I1147</f>
        <v>1053.4353669805655</v>
      </c>
      <c r="J1158" s="18">
        <f t="shared" ref="J1158:K1158" si="440">$H$1158*J1147</f>
        <v>821.40991310019569</v>
      </c>
      <c r="K1158" s="18">
        <f t="shared" si="440"/>
        <v>682.63270390244043</v>
      </c>
      <c r="L1158" s="18" t="s">
        <v>310</v>
      </c>
      <c r="M1158" s="18" t="s">
        <v>310</v>
      </c>
      <c r="N1158" s="18" t="s">
        <v>310</v>
      </c>
    </row>
    <row r="1159" spans="3:14" ht="45">
      <c r="C1159" s="138" t="s">
        <v>898</v>
      </c>
      <c r="D1159" s="139" t="s">
        <v>898</v>
      </c>
      <c r="E1159" s="64" t="s">
        <v>899</v>
      </c>
      <c r="F1159" s="18">
        <v>40215</v>
      </c>
      <c r="G1159" s="66">
        <v>0</v>
      </c>
      <c r="H1159" s="18">
        <f t="shared" si="431"/>
        <v>40215</v>
      </c>
      <c r="I1159" s="18">
        <f>$H$1159*I1147</f>
        <v>1173.1903429278161</v>
      </c>
      <c r="J1159" s="18">
        <f t="shared" ref="J1159:K1159" si="441">$H$1159*J1147</f>
        <v>914.78813778245285</v>
      </c>
      <c r="K1159" s="18">
        <f t="shared" si="441"/>
        <v>760.23467702676942</v>
      </c>
      <c r="L1159" s="18" t="s">
        <v>310</v>
      </c>
      <c r="M1159" s="18" t="s">
        <v>310</v>
      </c>
      <c r="N1159" s="18" t="s">
        <v>310</v>
      </c>
    </row>
    <row r="1160" spans="3:14" ht="45">
      <c r="C1160" s="138" t="s">
        <v>777</v>
      </c>
      <c r="D1160" s="139" t="s">
        <v>777</v>
      </c>
      <c r="E1160" s="64" t="s">
        <v>778</v>
      </c>
      <c r="F1160" s="18">
        <v>4617</v>
      </c>
      <c r="G1160" s="66">
        <v>0</v>
      </c>
      <c r="H1160" s="18">
        <f t="shared" si="431"/>
        <v>4617</v>
      </c>
      <c r="I1160" s="18">
        <f>$H$1160*I1147</f>
        <v>134.69152836746804</v>
      </c>
      <c r="J1160" s="18">
        <f t="shared" ref="J1160:K1160" si="442">$H$1160*J1147</f>
        <v>105.02491190206601</v>
      </c>
      <c r="K1160" s="18">
        <f t="shared" si="442"/>
        <v>87.280952476254981</v>
      </c>
      <c r="L1160" s="18" t="s">
        <v>310</v>
      </c>
      <c r="M1160" s="18" t="s">
        <v>310</v>
      </c>
      <c r="N1160" s="18" t="s">
        <v>310</v>
      </c>
    </row>
    <row r="1161" spans="3:14" ht="30">
      <c r="C1161" s="138" t="s">
        <v>779</v>
      </c>
      <c r="D1161" s="139" t="s">
        <v>779</v>
      </c>
      <c r="E1161" s="64" t="s">
        <v>780</v>
      </c>
      <c r="F1161" s="18">
        <v>625</v>
      </c>
      <c r="G1161" s="66">
        <v>0</v>
      </c>
      <c r="H1161" s="18">
        <f t="shared" si="431"/>
        <v>625</v>
      </c>
      <c r="I1161" s="18">
        <f>$H$1161*I1147</f>
        <v>18.233096216085666</v>
      </c>
      <c r="J1161" s="18">
        <f t="shared" ref="J1161:K1161" si="443">$H$1161*J1147</f>
        <v>14.217147485118314</v>
      </c>
      <c r="K1161" s="18">
        <f t="shared" si="443"/>
        <v>11.815160341706598</v>
      </c>
      <c r="L1161" s="18" t="s">
        <v>310</v>
      </c>
      <c r="M1161" s="18" t="s">
        <v>310</v>
      </c>
      <c r="N1161" s="18" t="s">
        <v>310</v>
      </c>
    </row>
    <row r="1162" spans="3:14" ht="30">
      <c r="C1162" s="138" t="s">
        <v>781</v>
      </c>
      <c r="D1162" s="139" t="s">
        <v>781</v>
      </c>
      <c r="E1162" s="64" t="s">
        <v>782</v>
      </c>
      <c r="F1162" s="18">
        <v>4158</v>
      </c>
      <c r="G1162" s="66">
        <v>0</v>
      </c>
      <c r="H1162" s="18">
        <f t="shared" si="431"/>
        <v>4158</v>
      </c>
      <c r="I1162" s="18">
        <f>$H$1162*I1147</f>
        <v>121.30114250637472</v>
      </c>
      <c r="J1162" s="18">
        <f t="shared" ref="J1162:K1162" si="444">$H$1162*J1147</f>
        <v>94.583838788995124</v>
      </c>
      <c r="K1162" s="18">
        <f t="shared" si="444"/>
        <v>78.603898721305654</v>
      </c>
      <c r="L1162" s="18" t="s">
        <v>310</v>
      </c>
      <c r="M1162" s="18" t="s">
        <v>310</v>
      </c>
      <c r="N1162" s="18" t="s">
        <v>310</v>
      </c>
    </row>
    <row r="1163" spans="3:14" ht="45">
      <c r="C1163" s="138" t="s">
        <v>783</v>
      </c>
      <c r="D1163" s="139" t="s">
        <v>783</v>
      </c>
      <c r="E1163" s="64" t="s">
        <v>784</v>
      </c>
      <c r="F1163" s="18">
        <v>16910</v>
      </c>
      <c r="G1163" s="66">
        <v>0</v>
      </c>
      <c r="H1163" s="18">
        <f t="shared" si="431"/>
        <v>16910</v>
      </c>
      <c r="I1163" s="18">
        <f>$H$1163*I1147</f>
        <v>493.31465122241377</v>
      </c>
      <c r="J1163" s="18">
        <f t="shared" ref="J1163:K1163" si="445">$H$1163*J1147</f>
        <v>384.65914235736113</v>
      </c>
      <c r="K1163" s="18">
        <f t="shared" si="445"/>
        <v>319.67097820521371</v>
      </c>
      <c r="L1163" s="18" t="s">
        <v>310</v>
      </c>
      <c r="M1163" s="18" t="s">
        <v>310</v>
      </c>
      <c r="N1163" s="18" t="s">
        <v>310</v>
      </c>
    </row>
    <row r="1164" spans="3:14" ht="45">
      <c r="C1164" s="138" t="s">
        <v>785</v>
      </c>
      <c r="D1164" s="139" t="s">
        <v>785</v>
      </c>
      <c r="E1164" s="64" t="s">
        <v>786</v>
      </c>
      <c r="F1164" s="18">
        <v>1435</v>
      </c>
      <c r="G1164" s="66">
        <v>0</v>
      </c>
      <c r="H1164" s="18">
        <f t="shared" si="431"/>
        <v>1435</v>
      </c>
      <c r="I1164" s="18">
        <f>$H$1164*I1147</f>
        <v>41.863188912132692</v>
      </c>
      <c r="J1164" s="18">
        <f t="shared" ref="J1164:K1164" si="446">$H$1164*J1147</f>
        <v>32.642570625831652</v>
      </c>
      <c r="K1164" s="18">
        <f t="shared" si="446"/>
        <v>27.127608144558351</v>
      </c>
      <c r="L1164" s="18" t="s">
        <v>310</v>
      </c>
      <c r="M1164" s="18" t="s">
        <v>310</v>
      </c>
      <c r="N1164" s="18" t="s">
        <v>310</v>
      </c>
    </row>
    <row r="1165" spans="3:14" ht="60">
      <c r="C1165" s="138" t="s">
        <v>787</v>
      </c>
      <c r="D1165" s="139" t="s">
        <v>787</v>
      </c>
      <c r="E1165" s="64" t="s">
        <v>788</v>
      </c>
      <c r="F1165" s="18">
        <v>8820</v>
      </c>
      <c r="G1165" s="66">
        <v>0</v>
      </c>
      <c r="H1165" s="18">
        <f t="shared" si="431"/>
        <v>8820</v>
      </c>
      <c r="I1165" s="18">
        <f>$H$1165*I1147</f>
        <v>257.30545380140092</v>
      </c>
      <c r="J1165" s="18">
        <f t="shared" ref="J1165:K1165" si="447">$H$1165*J1147</f>
        <v>200.63238530998964</v>
      </c>
      <c r="K1165" s="18">
        <f t="shared" si="447"/>
        <v>166.73554274216352</v>
      </c>
      <c r="L1165" s="18" t="s">
        <v>310</v>
      </c>
      <c r="M1165" s="18" t="s">
        <v>310</v>
      </c>
      <c r="N1165" s="18" t="s">
        <v>310</v>
      </c>
    </row>
    <row r="1166" spans="3:14" ht="45">
      <c r="C1166" s="138" t="s">
        <v>785</v>
      </c>
      <c r="D1166" s="139" t="s">
        <v>785</v>
      </c>
      <c r="E1166" s="64" t="s">
        <v>786</v>
      </c>
      <c r="F1166" s="18">
        <v>1435</v>
      </c>
      <c r="G1166" s="66">
        <v>0</v>
      </c>
      <c r="H1166" s="18">
        <f t="shared" si="431"/>
        <v>1435</v>
      </c>
      <c r="I1166" s="18">
        <f>$H$1166*I1147</f>
        <v>41.863188912132692</v>
      </c>
      <c r="J1166" s="18">
        <f t="shared" ref="J1166:K1166" si="448">$H$1166*J1147</f>
        <v>32.642570625831652</v>
      </c>
      <c r="K1166" s="18">
        <f t="shared" si="448"/>
        <v>27.127608144558351</v>
      </c>
      <c r="L1166" s="18" t="s">
        <v>310</v>
      </c>
      <c r="M1166" s="18" t="s">
        <v>310</v>
      </c>
      <c r="N1166" s="18" t="s">
        <v>310</v>
      </c>
    </row>
    <row r="1167" spans="3:14" ht="30">
      <c r="C1167" s="138" t="s">
        <v>789</v>
      </c>
      <c r="D1167" s="139" t="s">
        <v>789</v>
      </c>
      <c r="E1167" s="64" t="s">
        <v>790</v>
      </c>
      <c r="F1167" s="18">
        <v>173</v>
      </c>
      <c r="G1167" s="66">
        <v>0</v>
      </c>
      <c r="H1167" s="18">
        <f t="shared" si="431"/>
        <v>173</v>
      </c>
      <c r="I1167" s="18">
        <f>$H$1167*I1147</f>
        <v>5.0469210326125129</v>
      </c>
      <c r="J1167" s="18">
        <f t="shared" ref="J1167:K1167" si="449">$H$1167*J1147</f>
        <v>3.9353064238807494</v>
      </c>
      <c r="K1167" s="18">
        <f t="shared" si="449"/>
        <v>3.2704363825843865</v>
      </c>
      <c r="L1167" s="18" t="s">
        <v>310</v>
      </c>
      <c r="M1167" s="18" t="s">
        <v>310</v>
      </c>
      <c r="N1167" s="18" t="s">
        <v>310</v>
      </c>
    </row>
    <row r="1168" spans="3:14">
      <c r="C1168" s="140" t="s">
        <v>23</v>
      </c>
      <c r="D1168" s="140"/>
      <c r="E1168" s="140"/>
      <c r="F1168" s="140"/>
      <c r="G1168" s="140"/>
      <c r="H1168" s="140"/>
      <c r="I1168" s="140"/>
      <c r="J1168" s="140"/>
      <c r="K1168" s="140"/>
    </row>
    <row r="1169" spans="3:14">
      <c r="C1169" s="138" t="s">
        <v>310</v>
      </c>
      <c r="D1169" s="139"/>
      <c r="E1169" s="64" t="s">
        <v>310</v>
      </c>
      <c r="F1169" s="64" t="s">
        <v>310</v>
      </c>
      <c r="G1169" s="64" t="s">
        <v>310</v>
      </c>
      <c r="H1169" s="64" t="s">
        <v>310</v>
      </c>
      <c r="I1169" s="64" t="s">
        <v>310</v>
      </c>
      <c r="J1169" s="64" t="s">
        <v>310</v>
      </c>
      <c r="K1169" s="64" t="s">
        <v>310</v>
      </c>
      <c r="L1169" s="64" t="s">
        <v>310</v>
      </c>
      <c r="M1169" s="64" t="s">
        <v>310</v>
      </c>
      <c r="N1169" s="64" t="s">
        <v>310</v>
      </c>
    </row>
    <row r="1170" spans="3:14" ht="15" customHeight="1">
      <c r="C1170" s="140" t="s">
        <v>22</v>
      </c>
      <c r="D1170" s="140"/>
      <c r="E1170" s="140"/>
      <c r="F1170" s="140"/>
      <c r="G1170" s="140"/>
      <c r="H1170" s="140"/>
      <c r="I1170" s="140"/>
      <c r="J1170" s="140"/>
      <c r="K1170" s="140"/>
    </row>
    <row r="1171" spans="3:14" ht="15" customHeight="1">
      <c r="C1171" s="138" t="s">
        <v>310</v>
      </c>
      <c r="D1171" s="139"/>
      <c r="E1171" s="64" t="s">
        <v>310</v>
      </c>
      <c r="F1171" s="64" t="s">
        <v>310</v>
      </c>
      <c r="G1171" s="64" t="s">
        <v>310</v>
      </c>
      <c r="H1171" s="64" t="s">
        <v>310</v>
      </c>
      <c r="I1171" s="64" t="s">
        <v>310</v>
      </c>
      <c r="J1171" s="64" t="s">
        <v>310</v>
      </c>
      <c r="K1171" s="64" t="s">
        <v>310</v>
      </c>
      <c r="L1171" s="64" t="s">
        <v>310</v>
      </c>
      <c r="M1171" s="64" t="s">
        <v>310</v>
      </c>
      <c r="N1171" s="64" t="s">
        <v>310</v>
      </c>
    </row>
    <row r="1172" spans="3:14" ht="15" customHeight="1">
      <c r="C1172" s="140" t="s">
        <v>34</v>
      </c>
      <c r="D1172" s="140"/>
      <c r="E1172" s="140"/>
      <c r="F1172" s="140"/>
      <c r="G1172" s="140"/>
      <c r="H1172" s="140"/>
      <c r="I1172" s="140"/>
      <c r="J1172" s="140"/>
      <c r="K1172" s="137"/>
    </row>
    <row r="1173" spans="3:14" ht="15" customHeight="1">
      <c r="C1173" s="138" t="s">
        <v>791</v>
      </c>
      <c r="D1173" s="139"/>
      <c r="E1173" s="67" t="s">
        <v>791</v>
      </c>
      <c r="F1173" s="18">
        <v>225</v>
      </c>
      <c r="G1173" s="66">
        <v>0</v>
      </c>
      <c r="H1173" s="18">
        <f t="shared" ref="H1173" si="450">(F1173*(100%-G1173))</f>
        <v>225</v>
      </c>
      <c r="I1173" s="18">
        <v>225</v>
      </c>
      <c r="J1173" s="18">
        <v>225</v>
      </c>
      <c r="K1173" s="18">
        <v>225</v>
      </c>
      <c r="L1173" s="64" t="s">
        <v>310</v>
      </c>
      <c r="M1173" s="64" t="s">
        <v>310</v>
      </c>
      <c r="N1173" s="64" t="s">
        <v>310</v>
      </c>
    </row>
    <row r="1174" spans="3:14" ht="15" customHeight="1">
      <c r="C1174" s="138" t="s">
        <v>874</v>
      </c>
      <c r="D1174" s="139" t="s">
        <v>874</v>
      </c>
      <c r="E1174" s="64" t="s">
        <v>875</v>
      </c>
      <c r="F1174" s="77" t="s">
        <v>900</v>
      </c>
      <c r="G1174" s="66">
        <v>0</v>
      </c>
      <c r="H1174" s="77" t="s">
        <v>900</v>
      </c>
      <c r="I1174" s="77" t="s">
        <v>900</v>
      </c>
      <c r="J1174" s="77" t="s">
        <v>900</v>
      </c>
      <c r="K1174" s="77" t="s">
        <v>900</v>
      </c>
      <c r="L1174" s="64" t="s">
        <v>310</v>
      </c>
      <c r="M1174" s="64" t="s">
        <v>310</v>
      </c>
      <c r="N1174" s="64" t="s">
        <v>310</v>
      </c>
    </row>
    <row r="1175" spans="3:14" ht="15" customHeight="1">
      <c r="C1175" s="138" t="s">
        <v>801</v>
      </c>
      <c r="D1175" s="139" t="s">
        <v>799</v>
      </c>
      <c r="E1175" s="64" t="s">
        <v>802</v>
      </c>
      <c r="F1175" s="75">
        <v>0.08</v>
      </c>
      <c r="G1175" s="66">
        <v>0</v>
      </c>
      <c r="H1175" s="75">
        <v>0.08</v>
      </c>
      <c r="I1175" s="75">
        <v>0.08</v>
      </c>
      <c r="J1175" s="75">
        <v>0.08</v>
      </c>
      <c r="K1175" s="75">
        <v>0.08</v>
      </c>
      <c r="L1175" s="64" t="s">
        <v>310</v>
      </c>
      <c r="M1175" s="64" t="s">
        <v>310</v>
      </c>
      <c r="N1175" s="64" t="s">
        <v>310</v>
      </c>
    </row>
    <row r="1176" spans="3:14" ht="15" customHeight="1">
      <c r="C1176" s="138" t="s">
        <v>803</v>
      </c>
      <c r="D1176" s="139" t="s">
        <v>799</v>
      </c>
      <c r="E1176" s="64" t="s">
        <v>804</v>
      </c>
      <c r="F1176" s="75">
        <v>0.08</v>
      </c>
      <c r="G1176" s="66">
        <v>0</v>
      </c>
      <c r="H1176" s="75">
        <v>0.08</v>
      </c>
      <c r="I1176" s="75">
        <v>0.08</v>
      </c>
      <c r="J1176" s="75">
        <v>0.08</v>
      </c>
      <c r="K1176" s="75">
        <v>0.08</v>
      </c>
      <c r="L1176" s="64" t="s">
        <v>310</v>
      </c>
      <c r="M1176" s="64" t="s">
        <v>310</v>
      </c>
      <c r="N1176" s="64" t="s">
        <v>310</v>
      </c>
    </row>
    <row r="1177" spans="3:14">
      <c r="C1177" s="3" t="s">
        <v>16</v>
      </c>
      <c r="F1177" s="19"/>
      <c r="G1177" s="19"/>
      <c r="H1177" s="19"/>
      <c r="I1177" s="19"/>
      <c r="J1177" s="19"/>
      <c r="K1177" s="19"/>
    </row>
    <row r="1178" spans="3:14">
      <c r="C1178" s="142" t="s">
        <v>29</v>
      </c>
      <c r="D1178" s="143"/>
      <c r="E1178" s="69" t="s">
        <v>731</v>
      </c>
      <c r="F1178" s="26" t="s">
        <v>731</v>
      </c>
      <c r="G1178" s="70">
        <v>0</v>
      </c>
      <c r="H1178" s="26" t="s">
        <v>731</v>
      </c>
      <c r="I1178" s="26" t="s">
        <v>731</v>
      </c>
      <c r="J1178" s="26" t="s">
        <v>731</v>
      </c>
      <c r="K1178" s="26" t="s">
        <v>731</v>
      </c>
      <c r="L1178" s="18" t="s">
        <v>310</v>
      </c>
      <c r="M1178" s="18" t="s">
        <v>310</v>
      </c>
      <c r="N1178" s="18" t="s">
        <v>310</v>
      </c>
    </row>
    <row r="1179" spans="3:14">
      <c r="C1179" s="142" t="s">
        <v>732</v>
      </c>
      <c r="D1179" s="143"/>
      <c r="E1179" s="69" t="s">
        <v>732</v>
      </c>
      <c r="F1179" s="20">
        <v>495</v>
      </c>
      <c r="G1179" s="70">
        <v>0</v>
      </c>
      <c r="H1179" s="18">
        <f t="shared" ref="H1179" si="451">(F1179*(100%-G1179))</f>
        <v>495</v>
      </c>
      <c r="I1179" s="20">
        <v>495</v>
      </c>
      <c r="J1179" s="20">
        <v>495</v>
      </c>
      <c r="K1179" s="20">
        <v>495</v>
      </c>
      <c r="L1179" s="18" t="s">
        <v>310</v>
      </c>
      <c r="M1179" s="18" t="s">
        <v>310</v>
      </c>
      <c r="N1179" s="18" t="s">
        <v>310</v>
      </c>
    </row>
    <row r="1180" spans="3:14">
      <c r="C1180" s="136" t="s">
        <v>40</v>
      </c>
      <c r="D1180" s="137"/>
      <c r="E1180" s="71" t="s">
        <v>310</v>
      </c>
      <c r="F1180" s="72" t="s">
        <v>310</v>
      </c>
      <c r="G1180" s="73">
        <v>0</v>
      </c>
      <c r="H1180" s="74">
        <v>0</v>
      </c>
      <c r="I1180" s="72" t="s">
        <v>310</v>
      </c>
      <c r="J1180" s="72" t="s">
        <v>310</v>
      </c>
      <c r="K1180" s="72" t="s">
        <v>310</v>
      </c>
      <c r="L1180" s="24" t="s">
        <v>310</v>
      </c>
      <c r="M1180" s="24" t="s">
        <v>310</v>
      </c>
      <c r="N1180" s="24" t="s">
        <v>310</v>
      </c>
    </row>
    <row r="1181" spans="3:14">
      <c r="C1181" s="136" t="s">
        <v>734</v>
      </c>
      <c r="D1181" s="137"/>
      <c r="E1181" s="71" t="s">
        <v>735</v>
      </c>
      <c r="F1181" s="72">
        <v>150</v>
      </c>
      <c r="G1181" s="73">
        <v>0</v>
      </c>
      <c r="H1181" s="74">
        <f t="shared" ref="H1181:H1186" si="452">(F1181*(100%-G1181))</f>
        <v>150</v>
      </c>
      <c r="I1181" s="72">
        <v>150</v>
      </c>
      <c r="J1181" s="72">
        <v>150</v>
      </c>
      <c r="K1181" s="72">
        <v>150</v>
      </c>
      <c r="L1181" s="24" t="s">
        <v>310</v>
      </c>
      <c r="M1181" s="24" t="s">
        <v>310</v>
      </c>
      <c r="N1181" s="24" t="s">
        <v>310</v>
      </c>
    </row>
    <row r="1182" spans="3:14">
      <c r="C1182" s="136" t="s">
        <v>736</v>
      </c>
      <c r="D1182" s="137"/>
      <c r="E1182" s="71" t="s">
        <v>737</v>
      </c>
      <c r="F1182" s="72">
        <v>185</v>
      </c>
      <c r="G1182" s="73">
        <v>0</v>
      </c>
      <c r="H1182" s="74">
        <f t="shared" si="452"/>
        <v>185</v>
      </c>
      <c r="I1182" s="72">
        <v>185</v>
      </c>
      <c r="J1182" s="72">
        <v>185</v>
      </c>
      <c r="K1182" s="72">
        <v>185</v>
      </c>
      <c r="L1182" s="24" t="s">
        <v>310</v>
      </c>
      <c r="M1182" s="24" t="s">
        <v>310</v>
      </c>
      <c r="N1182" s="24" t="s">
        <v>310</v>
      </c>
    </row>
    <row r="1183" spans="3:14">
      <c r="C1183" s="136" t="s">
        <v>738</v>
      </c>
      <c r="D1183" s="137"/>
      <c r="E1183" s="71" t="s">
        <v>739</v>
      </c>
      <c r="F1183" s="72">
        <v>250</v>
      </c>
      <c r="G1183" s="73">
        <v>0</v>
      </c>
      <c r="H1183" s="74">
        <f t="shared" si="452"/>
        <v>250</v>
      </c>
      <c r="I1183" s="72">
        <v>250</v>
      </c>
      <c r="J1183" s="72">
        <v>250</v>
      </c>
      <c r="K1183" s="72">
        <v>250</v>
      </c>
      <c r="L1183" s="24" t="s">
        <v>310</v>
      </c>
      <c r="M1183" s="24" t="s">
        <v>310</v>
      </c>
      <c r="N1183" s="24" t="s">
        <v>310</v>
      </c>
    </row>
    <row r="1184" spans="3:14">
      <c r="C1184" s="136" t="s">
        <v>24</v>
      </c>
      <c r="D1184" s="137"/>
      <c r="E1184" s="71" t="s">
        <v>742</v>
      </c>
      <c r="F1184" s="72">
        <v>175</v>
      </c>
      <c r="G1184" s="73">
        <v>0</v>
      </c>
      <c r="H1184" s="74">
        <f t="shared" si="452"/>
        <v>175</v>
      </c>
      <c r="I1184" s="72">
        <v>175</v>
      </c>
      <c r="J1184" s="72">
        <v>175</v>
      </c>
      <c r="K1184" s="72">
        <v>175</v>
      </c>
      <c r="L1184" s="24" t="s">
        <v>310</v>
      </c>
      <c r="M1184" s="24" t="s">
        <v>310</v>
      </c>
      <c r="N1184" s="24" t="s">
        <v>310</v>
      </c>
    </row>
    <row r="1185" spans="3:14">
      <c r="C1185" s="136" t="s">
        <v>25</v>
      </c>
      <c r="D1185" s="137"/>
      <c r="E1185" s="71" t="s">
        <v>88</v>
      </c>
      <c r="F1185" s="72">
        <v>0</v>
      </c>
      <c r="G1185" s="73">
        <v>0</v>
      </c>
      <c r="H1185" s="74">
        <f t="shared" si="452"/>
        <v>0</v>
      </c>
      <c r="I1185" s="72">
        <v>0</v>
      </c>
      <c r="J1185" s="72">
        <v>0</v>
      </c>
      <c r="K1185" s="72">
        <v>0</v>
      </c>
      <c r="L1185" s="24" t="s">
        <v>310</v>
      </c>
      <c r="M1185" s="24" t="s">
        <v>310</v>
      </c>
      <c r="N1185" s="24" t="s">
        <v>310</v>
      </c>
    </row>
    <row r="1186" spans="3:14">
      <c r="C1186" s="136" t="s">
        <v>35</v>
      </c>
      <c r="D1186" s="137"/>
      <c r="E1186" s="71" t="s">
        <v>310</v>
      </c>
      <c r="F1186" s="72">
        <v>0</v>
      </c>
      <c r="G1186" s="73">
        <v>0</v>
      </c>
      <c r="H1186" s="74">
        <f t="shared" si="452"/>
        <v>0</v>
      </c>
      <c r="I1186" s="72">
        <v>0</v>
      </c>
      <c r="J1186" s="72">
        <v>0</v>
      </c>
      <c r="K1186" s="72">
        <v>0</v>
      </c>
      <c r="L1186" s="24" t="s">
        <v>310</v>
      </c>
      <c r="M1186" s="24" t="s">
        <v>310</v>
      </c>
      <c r="N1186" s="24" t="s">
        <v>310</v>
      </c>
    </row>
    <row r="1187" spans="3:14">
      <c r="C1187" s="136" t="s">
        <v>33</v>
      </c>
      <c r="D1187" s="137"/>
      <c r="E1187" s="71" t="s">
        <v>731</v>
      </c>
      <c r="F1187" s="24" t="s">
        <v>731</v>
      </c>
      <c r="G1187" s="73">
        <v>0</v>
      </c>
      <c r="H1187" s="24" t="s">
        <v>731</v>
      </c>
      <c r="I1187" s="24" t="s">
        <v>731</v>
      </c>
      <c r="J1187" s="24" t="s">
        <v>731</v>
      </c>
      <c r="K1187" s="24" t="s">
        <v>731</v>
      </c>
      <c r="L1187" s="24" t="s">
        <v>310</v>
      </c>
      <c r="M1187" s="24" t="s">
        <v>310</v>
      </c>
      <c r="N1187" s="24" t="s">
        <v>310</v>
      </c>
    </row>
  </sheetData>
  <mergeCells count="1143">
    <mergeCell ref="F10:H10"/>
    <mergeCell ref="I10:K10"/>
    <mergeCell ref="L10:N10"/>
    <mergeCell ref="F11:H11"/>
    <mergeCell ref="I11:K11"/>
    <mergeCell ref="L11:N11"/>
    <mergeCell ref="C25:D25"/>
    <mergeCell ref="C26:D26"/>
    <mergeCell ref="C27:D27"/>
    <mergeCell ref="C28:D28"/>
    <mergeCell ref="C29:D29"/>
    <mergeCell ref="C30:D30"/>
    <mergeCell ref="C19:D19"/>
    <mergeCell ref="C20:K20"/>
    <mergeCell ref="C21:D21"/>
    <mergeCell ref="C22:K22"/>
    <mergeCell ref="C23:D23"/>
    <mergeCell ref="C24:K24"/>
    <mergeCell ref="C12:D12"/>
    <mergeCell ref="C14:D14"/>
    <mergeCell ref="C15:K15"/>
    <mergeCell ref="C16:D16"/>
    <mergeCell ref="C17:D17"/>
    <mergeCell ref="C18:D18"/>
    <mergeCell ref="L47:N47"/>
    <mergeCell ref="F48:H48"/>
    <mergeCell ref="I48:K48"/>
    <mergeCell ref="L48:N48"/>
    <mergeCell ref="C49:D49"/>
    <mergeCell ref="C51:D51"/>
    <mergeCell ref="C38:D38"/>
    <mergeCell ref="C39:D39"/>
    <mergeCell ref="C40:D40"/>
    <mergeCell ref="C41:D41"/>
    <mergeCell ref="F47:H47"/>
    <mergeCell ref="I47:K47"/>
    <mergeCell ref="C32:D32"/>
    <mergeCell ref="C33:D33"/>
    <mergeCell ref="C34:D34"/>
    <mergeCell ref="C35:D35"/>
    <mergeCell ref="C36:D36"/>
    <mergeCell ref="C37:D37"/>
    <mergeCell ref="C64:D64"/>
    <mergeCell ref="C65:D65"/>
    <mergeCell ref="C66:D66"/>
    <mergeCell ref="C67:D67"/>
    <mergeCell ref="C69:D69"/>
    <mergeCell ref="C70:D70"/>
    <mergeCell ref="C58:D58"/>
    <mergeCell ref="C59:K59"/>
    <mergeCell ref="C60:D60"/>
    <mergeCell ref="C61:K61"/>
    <mergeCell ref="C62:D62"/>
    <mergeCell ref="C63:D63"/>
    <mergeCell ref="C52:K52"/>
    <mergeCell ref="C53:D53"/>
    <mergeCell ref="C54:D54"/>
    <mergeCell ref="C55:D55"/>
    <mergeCell ref="C56:D56"/>
    <mergeCell ref="C57:K57"/>
    <mergeCell ref="C86:D86"/>
    <mergeCell ref="C88:D88"/>
    <mergeCell ref="C89:K89"/>
    <mergeCell ref="C90:D90"/>
    <mergeCell ref="C91:D91"/>
    <mergeCell ref="C92:D92"/>
    <mergeCell ref="C77:D77"/>
    <mergeCell ref="C78:D78"/>
    <mergeCell ref="F84:H84"/>
    <mergeCell ref="I84:K84"/>
    <mergeCell ref="L84:N84"/>
    <mergeCell ref="F85:H85"/>
    <mergeCell ref="I85:K85"/>
    <mergeCell ref="L85:N85"/>
    <mergeCell ref="C71:D71"/>
    <mergeCell ref="C72:D72"/>
    <mergeCell ref="C73:D73"/>
    <mergeCell ref="C74:D74"/>
    <mergeCell ref="C75:D75"/>
    <mergeCell ref="C76:D76"/>
    <mergeCell ref="C105:D105"/>
    <mergeCell ref="C107:D107"/>
    <mergeCell ref="C108:D108"/>
    <mergeCell ref="C109:D109"/>
    <mergeCell ref="C110:D110"/>
    <mergeCell ref="C111:D111"/>
    <mergeCell ref="C99:K99"/>
    <mergeCell ref="C100:D100"/>
    <mergeCell ref="C101:D101"/>
    <mergeCell ref="C102:D102"/>
    <mergeCell ref="C103:D103"/>
    <mergeCell ref="C104:D104"/>
    <mergeCell ref="C93:D93"/>
    <mergeCell ref="C94:D94"/>
    <mergeCell ref="C95:K95"/>
    <mergeCell ref="C96:D96"/>
    <mergeCell ref="C97:K97"/>
    <mergeCell ref="C98:D98"/>
    <mergeCell ref="C126:D126"/>
    <mergeCell ref="C127:K127"/>
    <mergeCell ref="C128:D128"/>
    <mergeCell ref="C129:D129"/>
    <mergeCell ref="C130:D130"/>
    <mergeCell ref="C131:D131"/>
    <mergeCell ref="I122:K122"/>
    <mergeCell ref="L122:N122"/>
    <mergeCell ref="F123:H123"/>
    <mergeCell ref="I123:K123"/>
    <mergeCell ref="L123:N123"/>
    <mergeCell ref="C124:D124"/>
    <mergeCell ref="C112:D112"/>
    <mergeCell ref="C113:D113"/>
    <mergeCell ref="C114:D114"/>
    <mergeCell ref="C115:D115"/>
    <mergeCell ref="C116:D116"/>
    <mergeCell ref="F122:H122"/>
    <mergeCell ref="C145:D145"/>
    <mergeCell ref="C146:D146"/>
    <mergeCell ref="C147:D147"/>
    <mergeCell ref="C148:D148"/>
    <mergeCell ref="C149:D149"/>
    <mergeCell ref="C150:D150"/>
    <mergeCell ref="C138:D138"/>
    <mergeCell ref="C139:D139"/>
    <mergeCell ref="C140:D140"/>
    <mergeCell ref="C141:D141"/>
    <mergeCell ref="C142:D142"/>
    <mergeCell ref="C143:D143"/>
    <mergeCell ref="C132:D132"/>
    <mergeCell ref="C133:K133"/>
    <mergeCell ref="C134:D134"/>
    <mergeCell ref="C135:K135"/>
    <mergeCell ref="C136:D136"/>
    <mergeCell ref="C137:K137"/>
    <mergeCell ref="C165:K165"/>
    <mergeCell ref="C166:D166"/>
    <mergeCell ref="C167:D167"/>
    <mergeCell ref="C168:D168"/>
    <mergeCell ref="C169:D169"/>
    <mergeCell ref="C170:D170"/>
    <mergeCell ref="L160:N160"/>
    <mergeCell ref="F161:H161"/>
    <mergeCell ref="I161:K161"/>
    <mergeCell ref="L161:N161"/>
    <mergeCell ref="C162:D162"/>
    <mergeCell ref="C164:D164"/>
    <mergeCell ref="C151:D151"/>
    <mergeCell ref="C152:D152"/>
    <mergeCell ref="C153:D153"/>
    <mergeCell ref="C154:D154"/>
    <mergeCell ref="F160:H160"/>
    <mergeCell ref="I160:K160"/>
    <mergeCell ref="C184:D184"/>
    <mergeCell ref="C185:D185"/>
    <mergeCell ref="C186:D186"/>
    <mergeCell ref="C187:D187"/>
    <mergeCell ref="C188:D188"/>
    <mergeCell ref="C189:D189"/>
    <mergeCell ref="C177:D177"/>
    <mergeCell ref="C178:D178"/>
    <mergeCell ref="C179:D179"/>
    <mergeCell ref="C180:D180"/>
    <mergeCell ref="C181:D181"/>
    <mergeCell ref="C183:D183"/>
    <mergeCell ref="C171:K171"/>
    <mergeCell ref="C172:D172"/>
    <mergeCell ref="C173:K173"/>
    <mergeCell ref="C174:D174"/>
    <mergeCell ref="C175:K175"/>
    <mergeCell ref="C176:D176"/>
    <mergeCell ref="C204:D204"/>
    <mergeCell ref="C205:D205"/>
    <mergeCell ref="C206:D206"/>
    <mergeCell ref="C207:D207"/>
    <mergeCell ref="C208:D208"/>
    <mergeCell ref="C209:D209"/>
    <mergeCell ref="F199:H199"/>
    <mergeCell ref="I199:K199"/>
    <mergeCell ref="L199:N199"/>
    <mergeCell ref="C200:D200"/>
    <mergeCell ref="C202:D202"/>
    <mergeCell ref="C203:K203"/>
    <mergeCell ref="C190:D190"/>
    <mergeCell ref="C191:D191"/>
    <mergeCell ref="C192:D192"/>
    <mergeCell ref="F198:H198"/>
    <mergeCell ref="I198:K198"/>
    <mergeCell ref="L198:N198"/>
    <mergeCell ref="C222:D222"/>
    <mergeCell ref="C223:K223"/>
    <mergeCell ref="C224:D224"/>
    <mergeCell ref="C225:K225"/>
    <mergeCell ref="C226:D226"/>
    <mergeCell ref="C227:K227"/>
    <mergeCell ref="C216:D216"/>
    <mergeCell ref="C217:D217"/>
    <mergeCell ref="C218:D218"/>
    <mergeCell ref="C219:D219"/>
    <mergeCell ref="C220:D220"/>
    <mergeCell ref="C221:D221"/>
    <mergeCell ref="C210:D210"/>
    <mergeCell ref="C211:D211"/>
    <mergeCell ref="C212:D212"/>
    <mergeCell ref="C213:D213"/>
    <mergeCell ref="C214:D214"/>
    <mergeCell ref="C215:D215"/>
    <mergeCell ref="C236:D236"/>
    <mergeCell ref="C237:D237"/>
    <mergeCell ref="C238:D238"/>
    <mergeCell ref="C239:D239"/>
    <mergeCell ref="C240:D240"/>
    <mergeCell ref="C241:D241"/>
    <mergeCell ref="K229:K232"/>
    <mergeCell ref="C230:D230"/>
    <mergeCell ref="C231:D231"/>
    <mergeCell ref="C232:D232"/>
    <mergeCell ref="C233:D233"/>
    <mergeCell ref="C234:D234"/>
    <mergeCell ref="C228:D228"/>
    <mergeCell ref="C229:D229"/>
    <mergeCell ref="F229:F232"/>
    <mergeCell ref="H229:H232"/>
    <mergeCell ref="I229:I232"/>
    <mergeCell ref="J229:J232"/>
    <mergeCell ref="C256:K256"/>
    <mergeCell ref="C257:D257"/>
    <mergeCell ref="C258:D258"/>
    <mergeCell ref="C259:D259"/>
    <mergeCell ref="C260:D260"/>
    <mergeCell ref="C261:D261"/>
    <mergeCell ref="L251:N251"/>
    <mergeCell ref="F252:H252"/>
    <mergeCell ref="I252:K252"/>
    <mergeCell ref="L252:N252"/>
    <mergeCell ref="C253:D253"/>
    <mergeCell ref="C255:D255"/>
    <mergeCell ref="C242:D242"/>
    <mergeCell ref="C243:D243"/>
    <mergeCell ref="C244:D244"/>
    <mergeCell ref="C245:D245"/>
    <mergeCell ref="F251:H251"/>
    <mergeCell ref="I251:K251"/>
    <mergeCell ref="C274:D274"/>
    <mergeCell ref="C275:D275"/>
    <mergeCell ref="C276:K276"/>
    <mergeCell ref="C277:D277"/>
    <mergeCell ref="C278:K278"/>
    <mergeCell ref="C279:D279"/>
    <mergeCell ref="C268:D268"/>
    <mergeCell ref="C269:D269"/>
    <mergeCell ref="C270:D270"/>
    <mergeCell ref="C271:D271"/>
    <mergeCell ref="C272:D272"/>
    <mergeCell ref="C273:D273"/>
    <mergeCell ref="C262:D262"/>
    <mergeCell ref="C263:D263"/>
    <mergeCell ref="C264:D264"/>
    <mergeCell ref="C265:D265"/>
    <mergeCell ref="C266:D266"/>
    <mergeCell ref="C267:D267"/>
    <mergeCell ref="C292:D292"/>
    <mergeCell ref="C293:D293"/>
    <mergeCell ref="C294:D294"/>
    <mergeCell ref="C295:D295"/>
    <mergeCell ref="C296:D296"/>
    <mergeCell ref="C297:D297"/>
    <mergeCell ref="C285:D285"/>
    <mergeCell ref="C286:D286"/>
    <mergeCell ref="C287:D287"/>
    <mergeCell ref="C289:D289"/>
    <mergeCell ref="C290:D290"/>
    <mergeCell ref="C291:D291"/>
    <mergeCell ref="C280:K280"/>
    <mergeCell ref="C281:D281"/>
    <mergeCell ref="C282:D282"/>
    <mergeCell ref="F282:F285"/>
    <mergeCell ref="H282:H285"/>
    <mergeCell ref="I282:I285"/>
    <mergeCell ref="J282:J285"/>
    <mergeCell ref="K282:K285"/>
    <mergeCell ref="C283:D283"/>
    <mergeCell ref="C284:D284"/>
    <mergeCell ref="C313:D313"/>
    <mergeCell ref="C314:D314"/>
    <mergeCell ref="C315:D315"/>
    <mergeCell ref="C316:D316"/>
    <mergeCell ref="C317:D317"/>
    <mergeCell ref="C318:D318"/>
    <mergeCell ref="C306:D306"/>
    <mergeCell ref="C308:D308"/>
    <mergeCell ref="C309:K309"/>
    <mergeCell ref="C310:D310"/>
    <mergeCell ref="C311:D311"/>
    <mergeCell ref="C312:D312"/>
    <mergeCell ref="C298:D298"/>
    <mergeCell ref="F304:H304"/>
    <mergeCell ref="I304:K304"/>
    <mergeCell ref="L304:N304"/>
    <mergeCell ref="F305:H305"/>
    <mergeCell ref="I305:K305"/>
    <mergeCell ref="L305:N305"/>
    <mergeCell ref="C331:K331"/>
    <mergeCell ref="C332:D332"/>
    <mergeCell ref="C333:K333"/>
    <mergeCell ref="C334:D334"/>
    <mergeCell ref="C335:D335"/>
    <mergeCell ref="F335:F338"/>
    <mergeCell ref="H335:H338"/>
    <mergeCell ref="I335:I338"/>
    <mergeCell ref="J335:J338"/>
    <mergeCell ref="K335:K338"/>
    <mergeCell ref="C325:D325"/>
    <mergeCell ref="C326:D326"/>
    <mergeCell ref="C327:D327"/>
    <mergeCell ref="C328:D328"/>
    <mergeCell ref="C329:K329"/>
    <mergeCell ref="C330:D330"/>
    <mergeCell ref="C319:D319"/>
    <mergeCell ref="C320:D320"/>
    <mergeCell ref="C321:D321"/>
    <mergeCell ref="C322:D322"/>
    <mergeCell ref="C323:D323"/>
    <mergeCell ref="C324:D324"/>
    <mergeCell ref="C349:D349"/>
    <mergeCell ref="C350:D350"/>
    <mergeCell ref="C351:D351"/>
    <mergeCell ref="F357:H357"/>
    <mergeCell ref="I357:K357"/>
    <mergeCell ref="L357:N357"/>
    <mergeCell ref="C343:D343"/>
    <mergeCell ref="C344:D344"/>
    <mergeCell ref="C345:D345"/>
    <mergeCell ref="C346:D346"/>
    <mergeCell ref="C347:D347"/>
    <mergeCell ref="C348:D348"/>
    <mergeCell ref="C336:D336"/>
    <mergeCell ref="C337:D337"/>
    <mergeCell ref="C338:D338"/>
    <mergeCell ref="C339:D339"/>
    <mergeCell ref="C340:D340"/>
    <mergeCell ref="C342:D342"/>
    <mergeCell ref="C369:D369"/>
    <mergeCell ref="C370:D370"/>
    <mergeCell ref="C371:D371"/>
    <mergeCell ref="C372:D372"/>
    <mergeCell ref="C373:D373"/>
    <mergeCell ref="C374:D374"/>
    <mergeCell ref="C363:D363"/>
    <mergeCell ref="C364:D364"/>
    <mergeCell ref="C365:D365"/>
    <mergeCell ref="C366:D366"/>
    <mergeCell ref="C367:D367"/>
    <mergeCell ref="C368:D368"/>
    <mergeCell ref="F358:H358"/>
    <mergeCell ref="I358:K358"/>
    <mergeCell ref="L358:N358"/>
    <mergeCell ref="C359:D359"/>
    <mergeCell ref="C361:D361"/>
    <mergeCell ref="C362:K362"/>
    <mergeCell ref="C387:D387"/>
    <mergeCell ref="C388:D388"/>
    <mergeCell ref="F388:F391"/>
    <mergeCell ref="H388:H391"/>
    <mergeCell ref="I388:I391"/>
    <mergeCell ref="J388:J391"/>
    <mergeCell ref="C381:D381"/>
    <mergeCell ref="C382:K382"/>
    <mergeCell ref="C383:D383"/>
    <mergeCell ref="C384:K384"/>
    <mergeCell ref="C385:D385"/>
    <mergeCell ref="C386:K386"/>
    <mergeCell ref="C375:D375"/>
    <mergeCell ref="C376:D376"/>
    <mergeCell ref="C377:D377"/>
    <mergeCell ref="C378:D378"/>
    <mergeCell ref="C379:D379"/>
    <mergeCell ref="C380:D380"/>
    <mergeCell ref="C401:D401"/>
    <mergeCell ref="C402:D402"/>
    <mergeCell ref="C403:D403"/>
    <mergeCell ref="C404:D404"/>
    <mergeCell ref="F410:H410"/>
    <mergeCell ref="I410:K410"/>
    <mergeCell ref="C395:D395"/>
    <mergeCell ref="C396:D396"/>
    <mergeCell ref="C397:D397"/>
    <mergeCell ref="C398:D398"/>
    <mergeCell ref="C399:D399"/>
    <mergeCell ref="C400:D400"/>
    <mergeCell ref="K388:K391"/>
    <mergeCell ref="C389:D389"/>
    <mergeCell ref="C390:D390"/>
    <mergeCell ref="C391:D391"/>
    <mergeCell ref="C392:D392"/>
    <mergeCell ref="C393:D393"/>
    <mergeCell ref="C421:D421"/>
    <mergeCell ref="C422:D422"/>
    <mergeCell ref="C423:D423"/>
    <mergeCell ref="C424:D424"/>
    <mergeCell ref="C425:D425"/>
    <mergeCell ref="C426:D426"/>
    <mergeCell ref="C415:K415"/>
    <mergeCell ref="C416:D416"/>
    <mergeCell ref="C417:D417"/>
    <mergeCell ref="C418:D418"/>
    <mergeCell ref="C419:D419"/>
    <mergeCell ref="C420:D420"/>
    <mergeCell ref="L410:N410"/>
    <mergeCell ref="F411:H411"/>
    <mergeCell ref="I411:K411"/>
    <mergeCell ref="L411:N411"/>
    <mergeCell ref="C412:D412"/>
    <mergeCell ref="C414:D414"/>
    <mergeCell ref="K434:K437"/>
    <mergeCell ref="C435:D435"/>
    <mergeCell ref="C436:D436"/>
    <mergeCell ref="C437:D437"/>
    <mergeCell ref="C438:D438"/>
    <mergeCell ref="C439:D439"/>
    <mergeCell ref="C433:D433"/>
    <mergeCell ref="C434:D434"/>
    <mergeCell ref="F434:F437"/>
    <mergeCell ref="H434:H437"/>
    <mergeCell ref="I434:I437"/>
    <mergeCell ref="J434:J437"/>
    <mergeCell ref="C427:D427"/>
    <mergeCell ref="C428:K428"/>
    <mergeCell ref="C429:D429"/>
    <mergeCell ref="C430:K430"/>
    <mergeCell ref="C431:D431"/>
    <mergeCell ref="C432:K432"/>
    <mergeCell ref="L456:N456"/>
    <mergeCell ref="F457:H457"/>
    <mergeCell ref="I457:K457"/>
    <mergeCell ref="L457:N457"/>
    <mergeCell ref="C458:D458"/>
    <mergeCell ref="C460:D460"/>
    <mergeCell ref="C447:D447"/>
    <mergeCell ref="C448:D448"/>
    <mergeCell ref="C449:D449"/>
    <mergeCell ref="C450:D450"/>
    <mergeCell ref="F456:H456"/>
    <mergeCell ref="I456:K456"/>
    <mergeCell ref="C441:D441"/>
    <mergeCell ref="C442:D442"/>
    <mergeCell ref="C443:D443"/>
    <mergeCell ref="C444:D444"/>
    <mergeCell ref="C445:D445"/>
    <mergeCell ref="C446:D446"/>
    <mergeCell ref="C473:D473"/>
    <mergeCell ref="C474:K474"/>
    <mergeCell ref="C475:D475"/>
    <mergeCell ref="C476:K476"/>
    <mergeCell ref="C477:D477"/>
    <mergeCell ref="C478:K478"/>
    <mergeCell ref="C467:D467"/>
    <mergeCell ref="C468:D468"/>
    <mergeCell ref="C469:D469"/>
    <mergeCell ref="C470:D470"/>
    <mergeCell ref="C471:D471"/>
    <mergeCell ref="C472:D472"/>
    <mergeCell ref="C461:K461"/>
    <mergeCell ref="C462:D462"/>
    <mergeCell ref="C463:D463"/>
    <mergeCell ref="C464:D464"/>
    <mergeCell ref="C465:D465"/>
    <mergeCell ref="C466:D466"/>
    <mergeCell ref="C487:D487"/>
    <mergeCell ref="C488:D488"/>
    <mergeCell ref="C489:D489"/>
    <mergeCell ref="C490:D490"/>
    <mergeCell ref="C491:D491"/>
    <mergeCell ref="C492:D492"/>
    <mergeCell ref="K480:K483"/>
    <mergeCell ref="C481:D481"/>
    <mergeCell ref="C482:D482"/>
    <mergeCell ref="C483:D483"/>
    <mergeCell ref="C484:D484"/>
    <mergeCell ref="C485:D485"/>
    <mergeCell ref="C479:D479"/>
    <mergeCell ref="C480:D480"/>
    <mergeCell ref="F480:F483"/>
    <mergeCell ref="H480:H483"/>
    <mergeCell ref="I480:I483"/>
    <mergeCell ref="J480:J483"/>
    <mergeCell ref="C507:K507"/>
    <mergeCell ref="C508:D508"/>
    <mergeCell ref="C509:D509"/>
    <mergeCell ref="C510:D510"/>
    <mergeCell ref="C511:D511"/>
    <mergeCell ref="C512:D512"/>
    <mergeCell ref="L502:N502"/>
    <mergeCell ref="F503:H503"/>
    <mergeCell ref="I503:K503"/>
    <mergeCell ref="L503:N503"/>
    <mergeCell ref="C504:D504"/>
    <mergeCell ref="C506:D506"/>
    <mergeCell ref="C493:D493"/>
    <mergeCell ref="C494:D494"/>
    <mergeCell ref="C495:D495"/>
    <mergeCell ref="C496:D496"/>
    <mergeCell ref="F502:H502"/>
    <mergeCell ref="I502:K502"/>
    <mergeCell ref="C525:D525"/>
    <mergeCell ref="C526:D526"/>
    <mergeCell ref="F526:F529"/>
    <mergeCell ref="H526:H529"/>
    <mergeCell ref="I526:I529"/>
    <mergeCell ref="J526:J529"/>
    <mergeCell ref="C519:D519"/>
    <mergeCell ref="C520:K520"/>
    <mergeCell ref="C521:D521"/>
    <mergeCell ref="C522:K522"/>
    <mergeCell ref="C523:D523"/>
    <mergeCell ref="C524:K524"/>
    <mergeCell ref="C513:D513"/>
    <mergeCell ref="C514:D514"/>
    <mergeCell ref="C515:D515"/>
    <mergeCell ref="C516:D516"/>
    <mergeCell ref="C517:D517"/>
    <mergeCell ref="C518:D518"/>
    <mergeCell ref="C539:D539"/>
    <mergeCell ref="C540:D540"/>
    <mergeCell ref="C541:D541"/>
    <mergeCell ref="C542:D542"/>
    <mergeCell ref="F548:H548"/>
    <mergeCell ref="I548:K548"/>
    <mergeCell ref="C533:D533"/>
    <mergeCell ref="C534:D534"/>
    <mergeCell ref="C535:D535"/>
    <mergeCell ref="C536:D536"/>
    <mergeCell ref="C537:D537"/>
    <mergeCell ref="C538:D538"/>
    <mergeCell ref="K526:K529"/>
    <mergeCell ref="C527:D527"/>
    <mergeCell ref="C528:D528"/>
    <mergeCell ref="C529:D529"/>
    <mergeCell ref="C530:D530"/>
    <mergeCell ref="C531:D531"/>
    <mergeCell ref="C559:D559"/>
    <mergeCell ref="C560:D560"/>
    <mergeCell ref="C561:D561"/>
    <mergeCell ref="C562:D562"/>
    <mergeCell ref="C563:D563"/>
    <mergeCell ref="C564:D564"/>
    <mergeCell ref="C553:K553"/>
    <mergeCell ref="C554:D554"/>
    <mergeCell ref="C555:D555"/>
    <mergeCell ref="C556:D556"/>
    <mergeCell ref="C557:D557"/>
    <mergeCell ref="C558:D558"/>
    <mergeCell ref="L548:N548"/>
    <mergeCell ref="F549:H549"/>
    <mergeCell ref="I549:K549"/>
    <mergeCell ref="L549:N549"/>
    <mergeCell ref="C550:D550"/>
    <mergeCell ref="C552:D552"/>
    <mergeCell ref="C577:D577"/>
    <mergeCell ref="C578:K578"/>
    <mergeCell ref="C579:D579"/>
    <mergeCell ref="C580:D580"/>
    <mergeCell ref="C581:D581"/>
    <mergeCell ref="C582:D582"/>
    <mergeCell ref="C571:D571"/>
    <mergeCell ref="C572:D572"/>
    <mergeCell ref="C573:D573"/>
    <mergeCell ref="C574:K574"/>
    <mergeCell ref="C575:D575"/>
    <mergeCell ref="C576:K576"/>
    <mergeCell ref="C565:D565"/>
    <mergeCell ref="C566:D566"/>
    <mergeCell ref="C567:D567"/>
    <mergeCell ref="C568:D568"/>
    <mergeCell ref="C569:D569"/>
    <mergeCell ref="C570:D570"/>
    <mergeCell ref="L599:N599"/>
    <mergeCell ref="F600:H600"/>
    <mergeCell ref="I600:K600"/>
    <mergeCell ref="L600:N600"/>
    <mergeCell ref="C601:D601"/>
    <mergeCell ref="C603:D603"/>
    <mergeCell ref="C590:D590"/>
    <mergeCell ref="C591:D591"/>
    <mergeCell ref="C592:D592"/>
    <mergeCell ref="C593:D593"/>
    <mergeCell ref="F599:H599"/>
    <mergeCell ref="I599:K599"/>
    <mergeCell ref="C584:D584"/>
    <mergeCell ref="C585:D585"/>
    <mergeCell ref="C586:D586"/>
    <mergeCell ref="C587:D587"/>
    <mergeCell ref="C588:D588"/>
    <mergeCell ref="C589:D589"/>
    <mergeCell ref="C616:D616"/>
    <mergeCell ref="C617:D617"/>
    <mergeCell ref="C618:D618"/>
    <mergeCell ref="C619:D619"/>
    <mergeCell ref="C620:D620"/>
    <mergeCell ref="C621:D621"/>
    <mergeCell ref="C610:D610"/>
    <mergeCell ref="C611:D611"/>
    <mergeCell ref="C612:D612"/>
    <mergeCell ref="C613:D613"/>
    <mergeCell ref="C614:D614"/>
    <mergeCell ref="C615:D615"/>
    <mergeCell ref="C604:K604"/>
    <mergeCell ref="C605:D605"/>
    <mergeCell ref="C606:D606"/>
    <mergeCell ref="C607:D607"/>
    <mergeCell ref="C608:D608"/>
    <mergeCell ref="C609:D609"/>
    <mergeCell ref="C635:D635"/>
    <mergeCell ref="C636:D636"/>
    <mergeCell ref="C637:D637"/>
    <mergeCell ref="C638:D638"/>
    <mergeCell ref="C639:D639"/>
    <mergeCell ref="C640:D640"/>
    <mergeCell ref="C628:D628"/>
    <mergeCell ref="C629:K629"/>
    <mergeCell ref="C630:D630"/>
    <mergeCell ref="C631:D631"/>
    <mergeCell ref="C632:D632"/>
    <mergeCell ref="C633:D633"/>
    <mergeCell ref="C622:D622"/>
    <mergeCell ref="C623:D623"/>
    <mergeCell ref="C624:D624"/>
    <mergeCell ref="C625:K625"/>
    <mergeCell ref="C626:D626"/>
    <mergeCell ref="C627:K627"/>
    <mergeCell ref="C655:K655"/>
    <mergeCell ref="C656:D656"/>
    <mergeCell ref="C657:D657"/>
    <mergeCell ref="C658:D658"/>
    <mergeCell ref="C659:D659"/>
    <mergeCell ref="C660:D660"/>
    <mergeCell ref="L650:N650"/>
    <mergeCell ref="F651:H651"/>
    <mergeCell ref="I651:K651"/>
    <mergeCell ref="L651:N651"/>
    <mergeCell ref="C652:D652"/>
    <mergeCell ref="C654:D654"/>
    <mergeCell ref="C641:D641"/>
    <mergeCell ref="C642:D642"/>
    <mergeCell ref="C643:D643"/>
    <mergeCell ref="C644:D644"/>
    <mergeCell ref="F650:H650"/>
    <mergeCell ref="I650:K650"/>
    <mergeCell ref="C673:D673"/>
    <mergeCell ref="C674:D674"/>
    <mergeCell ref="C675:D675"/>
    <mergeCell ref="C676:K676"/>
    <mergeCell ref="C677:D677"/>
    <mergeCell ref="C678:K678"/>
    <mergeCell ref="C667:D667"/>
    <mergeCell ref="C668:D668"/>
    <mergeCell ref="C669:D669"/>
    <mergeCell ref="C670:D670"/>
    <mergeCell ref="C671:D671"/>
    <mergeCell ref="C672:D672"/>
    <mergeCell ref="C661:D661"/>
    <mergeCell ref="C662:D662"/>
    <mergeCell ref="C663:D663"/>
    <mergeCell ref="C664:D664"/>
    <mergeCell ref="C665:D665"/>
    <mergeCell ref="C666:D666"/>
    <mergeCell ref="C692:D692"/>
    <mergeCell ref="C693:D693"/>
    <mergeCell ref="C694:D694"/>
    <mergeCell ref="C695:D695"/>
    <mergeCell ref="F701:H701"/>
    <mergeCell ref="I701:K701"/>
    <mergeCell ref="C686:D686"/>
    <mergeCell ref="C687:D687"/>
    <mergeCell ref="C688:D688"/>
    <mergeCell ref="C689:D689"/>
    <mergeCell ref="C690:D690"/>
    <mergeCell ref="C691:D691"/>
    <mergeCell ref="C679:D679"/>
    <mergeCell ref="C680:K680"/>
    <mergeCell ref="C681:D681"/>
    <mergeCell ref="C682:D682"/>
    <mergeCell ref="C683:D683"/>
    <mergeCell ref="C684:D684"/>
    <mergeCell ref="C712:D712"/>
    <mergeCell ref="C713:D713"/>
    <mergeCell ref="C714:D714"/>
    <mergeCell ref="C715:D715"/>
    <mergeCell ref="C716:D716"/>
    <mergeCell ref="C717:D717"/>
    <mergeCell ref="C706:K706"/>
    <mergeCell ref="C707:D707"/>
    <mergeCell ref="C708:D708"/>
    <mergeCell ref="C709:D709"/>
    <mergeCell ref="C710:D710"/>
    <mergeCell ref="C711:D711"/>
    <mergeCell ref="L701:N701"/>
    <mergeCell ref="F702:H702"/>
    <mergeCell ref="I702:K702"/>
    <mergeCell ref="L702:N702"/>
    <mergeCell ref="C703:D703"/>
    <mergeCell ref="C705:D705"/>
    <mergeCell ref="C730:D730"/>
    <mergeCell ref="C731:K731"/>
    <mergeCell ref="C732:D732"/>
    <mergeCell ref="C733:D733"/>
    <mergeCell ref="C734:D734"/>
    <mergeCell ref="C735:D735"/>
    <mergeCell ref="C724:D724"/>
    <mergeCell ref="C725:D725"/>
    <mergeCell ref="C726:D726"/>
    <mergeCell ref="C727:K727"/>
    <mergeCell ref="C728:D728"/>
    <mergeCell ref="C729:K729"/>
    <mergeCell ref="C718:D718"/>
    <mergeCell ref="C719:D719"/>
    <mergeCell ref="C720:D720"/>
    <mergeCell ref="C721:D721"/>
    <mergeCell ref="C722:D722"/>
    <mergeCell ref="C723:D723"/>
    <mergeCell ref="L752:N752"/>
    <mergeCell ref="F753:H753"/>
    <mergeCell ref="I753:K753"/>
    <mergeCell ref="L753:N753"/>
    <mergeCell ref="C754:D754"/>
    <mergeCell ref="C756:D756"/>
    <mergeCell ref="C743:D743"/>
    <mergeCell ref="C744:D744"/>
    <mergeCell ref="C745:D745"/>
    <mergeCell ref="C746:D746"/>
    <mergeCell ref="F752:H752"/>
    <mergeCell ref="I752:K752"/>
    <mergeCell ref="C737:D737"/>
    <mergeCell ref="C738:D738"/>
    <mergeCell ref="C739:D739"/>
    <mergeCell ref="C740:D740"/>
    <mergeCell ref="C741:D741"/>
    <mergeCell ref="C742:D742"/>
    <mergeCell ref="C769:D769"/>
    <mergeCell ref="C770:D770"/>
    <mergeCell ref="C771:D771"/>
    <mergeCell ref="C772:D772"/>
    <mergeCell ref="C773:D773"/>
    <mergeCell ref="C774:D774"/>
    <mergeCell ref="C763:D763"/>
    <mergeCell ref="C764:D764"/>
    <mergeCell ref="C765:D765"/>
    <mergeCell ref="C766:D766"/>
    <mergeCell ref="C767:D767"/>
    <mergeCell ref="C768:D768"/>
    <mergeCell ref="C757:K757"/>
    <mergeCell ref="C758:D758"/>
    <mergeCell ref="C759:D759"/>
    <mergeCell ref="C760:D760"/>
    <mergeCell ref="C761:D761"/>
    <mergeCell ref="C762:D762"/>
    <mergeCell ref="C788:D788"/>
    <mergeCell ref="C789:D789"/>
    <mergeCell ref="C790:D790"/>
    <mergeCell ref="C791:D791"/>
    <mergeCell ref="C792:D792"/>
    <mergeCell ref="C793:D793"/>
    <mergeCell ref="C781:D781"/>
    <mergeCell ref="C782:D782"/>
    <mergeCell ref="C783:D783"/>
    <mergeCell ref="C784:D784"/>
    <mergeCell ref="C786:D786"/>
    <mergeCell ref="C787:D787"/>
    <mergeCell ref="C775:D775"/>
    <mergeCell ref="C776:K776"/>
    <mergeCell ref="C777:D777"/>
    <mergeCell ref="C778:K778"/>
    <mergeCell ref="C779:D779"/>
    <mergeCell ref="C780:K780"/>
    <mergeCell ref="C810:D810"/>
    <mergeCell ref="C811:D811"/>
    <mergeCell ref="C812:D812"/>
    <mergeCell ref="C813:D813"/>
    <mergeCell ref="C814:D814"/>
    <mergeCell ref="C815:D815"/>
    <mergeCell ref="C803:D803"/>
    <mergeCell ref="C805:D805"/>
    <mergeCell ref="C806:K806"/>
    <mergeCell ref="C807:D807"/>
    <mergeCell ref="C808:D808"/>
    <mergeCell ref="C809:D809"/>
    <mergeCell ref="C794:D794"/>
    <mergeCell ref="C795:D795"/>
    <mergeCell ref="F801:H801"/>
    <mergeCell ref="I801:K801"/>
    <mergeCell ref="L801:N801"/>
    <mergeCell ref="F802:H802"/>
    <mergeCell ref="I802:K802"/>
    <mergeCell ref="L802:N802"/>
    <mergeCell ref="C828:D828"/>
    <mergeCell ref="C829:K829"/>
    <mergeCell ref="C830:D830"/>
    <mergeCell ref="C831:D831"/>
    <mergeCell ref="C832:D832"/>
    <mergeCell ref="C833:D833"/>
    <mergeCell ref="C822:D822"/>
    <mergeCell ref="C823:D823"/>
    <mergeCell ref="C824:D824"/>
    <mergeCell ref="C825:K825"/>
    <mergeCell ref="C826:D826"/>
    <mergeCell ref="C827:K827"/>
    <mergeCell ref="C816:D816"/>
    <mergeCell ref="C817:D817"/>
    <mergeCell ref="C818:D818"/>
    <mergeCell ref="C819:D819"/>
    <mergeCell ref="C820:D820"/>
    <mergeCell ref="C821:D821"/>
    <mergeCell ref="L850:N850"/>
    <mergeCell ref="F851:H851"/>
    <mergeCell ref="I851:K851"/>
    <mergeCell ref="L851:N851"/>
    <mergeCell ref="C852:D852"/>
    <mergeCell ref="C854:D854"/>
    <mergeCell ref="C841:D841"/>
    <mergeCell ref="C842:D842"/>
    <mergeCell ref="C843:D843"/>
    <mergeCell ref="C844:D844"/>
    <mergeCell ref="F850:H850"/>
    <mergeCell ref="I850:K850"/>
    <mergeCell ref="C835:D835"/>
    <mergeCell ref="C836:D836"/>
    <mergeCell ref="C837:D837"/>
    <mergeCell ref="C838:D838"/>
    <mergeCell ref="C839:D839"/>
    <mergeCell ref="C840:D840"/>
    <mergeCell ref="C867:D867"/>
    <mergeCell ref="C868:D868"/>
    <mergeCell ref="C869:D869"/>
    <mergeCell ref="C870:D870"/>
    <mergeCell ref="C871:D871"/>
    <mergeCell ref="C872:D872"/>
    <mergeCell ref="C861:D861"/>
    <mergeCell ref="C862:D862"/>
    <mergeCell ref="C863:D863"/>
    <mergeCell ref="C864:D864"/>
    <mergeCell ref="C865:D865"/>
    <mergeCell ref="C866:D866"/>
    <mergeCell ref="C855:K855"/>
    <mergeCell ref="C856:D856"/>
    <mergeCell ref="C857:D857"/>
    <mergeCell ref="C858:D858"/>
    <mergeCell ref="C859:D859"/>
    <mergeCell ref="C860:D860"/>
    <mergeCell ref="C886:D886"/>
    <mergeCell ref="C887:D887"/>
    <mergeCell ref="C888:D888"/>
    <mergeCell ref="C889:D889"/>
    <mergeCell ref="C890:D890"/>
    <mergeCell ref="C891:D891"/>
    <mergeCell ref="C879:D879"/>
    <mergeCell ref="C880:D880"/>
    <mergeCell ref="C881:D881"/>
    <mergeCell ref="C882:D882"/>
    <mergeCell ref="C884:D884"/>
    <mergeCell ref="C885:D885"/>
    <mergeCell ref="C873:D873"/>
    <mergeCell ref="C874:K874"/>
    <mergeCell ref="C875:D875"/>
    <mergeCell ref="C876:K876"/>
    <mergeCell ref="C877:D877"/>
    <mergeCell ref="C878:K878"/>
    <mergeCell ref="C908:D908"/>
    <mergeCell ref="C909:D909"/>
    <mergeCell ref="C910:D910"/>
    <mergeCell ref="C911:D911"/>
    <mergeCell ref="C912:D912"/>
    <mergeCell ref="C913:D913"/>
    <mergeCell ref="C901:D901"/>
    <mergeCell ref="C903:D903"/>
    <mergeCell ref="C904:K904"/>
    <mergeCell ref="C905:D905"/>
    <mergeCell ref="C906:D906"/>
    <mergeCell ref="C907:D907"/>
    <mergeCell ref="C892:D892"/>
    <mergeCell ref="C893:D893"/>
    <mergeCell ref="F899:H899"/>
    <mergeCell ref="I899:K899"/>
    <mergeCell ref="L899:N899"/>
    <mergeCell ref="F900:H900"/>
    <mergeCell ref="I900:K900"/>
    <mergeCell ref="L900:N900"/>
    <mergeCell ref="C926:D926"/>
    <mergeCell ref="C927:K927"/>
    <mergeCell ref="C928:D928"/>
    <mergeCell ref="C929:D929"/>
    <mergeCell ref="C930:D930"/>
    <mergeCell ref="C931:D931"/>
    <mergeCell ref="C920:D920"/>
    <mergeCell ref="C921:D921"/>
    <mergeCell ref="C922:D922"/>
    <mergeCell ref="C923:K923"/>
    <mergeCell ref="C924:D924"/>
    <mergeCell ref="C925:K925"/>
    <mergeCell ref="C914:D914"/>
    <mergeCell ref="C915:D915"/>
    <mergeCell ref="C916:D916"/>
    <mergeCell ref="C917:D917"/>
    <mergeCell ref="C918:D918"/>
    <mergeCell ref="C919:D919"/>
    <mergeCell ref="L948:N948"/>
    <mergeCell ref="F949:H949"/>
    <mergeCell ref="I949:K949"/>
    <mergeCell ref="L949:N949"/>
    <mergeCell ref="C950:D950"/>
    <mergeCell ref="C952:D952"/>
    <mergeCell ref="C939:D939"/>
    <mergeCell ref="C940:D940"/>
    <mergeCell ref="C941:D941"/>
    <mergeCell ref="C942:D942"/>
    <mergeCell ref="F948:H948"/>
    <mergeCell ref="I948:K948"/>
    <mergeCell ref="C933:D933"/>
    <mergeCell ref="C934:D934"/>
    <mergeCell ref="C935:D935"/>
    <mergeCell ref="C936:D936"/>
    <mergeCell ref="C937:D937"/>
    <mergeCell ref="C938:D938"/>
    <mergeCell ref="C965:D965"/>
    <mergeCell ref="C966:D966"/>
    <mergeCell ref="C967:D967"/>
    <mergeCell ref="C968:D968"/>
    <mergeCell ref="C969:D969"/>
    <mergeCell ref="C970:D970"/>
    <mergeCell ref="C959:D959"/>
    <mergeCell ref="C960:D960"/>
    <mergeCell ref="C961:D961"/>
    <mergeCell ref="C962:D962"/>
    <mergeCell ref="C963:D963"/>
    <mergeCell ref="C964:D964"/>
    <mergeCell ref="C953:K953"/>
    <mergeCell ref="C954:D954"/>
    <mergeCell ref="C955:D955"/>
    <mergeCell ref="C956:D956"/>
    <mergeCell ref="C957:D957"/>
    <mergeCell ref="C958:D958"/>
    <mergeCell ref="C984:D984"/>
    <mergeCell ref="C985:D985"/>
    <mergeCell ref="C986:D986"/>
    <mergeCell ref="C987:D987"/>
    <mergeCell ref="C988:D988"/>
    <mergeCell ref="C989:D989"/>
    <mergeCell ref="C977:D977"/>
    <mergeCell ref="C978:D978"/>
    <mergeCell ref="C979:D979"/>
    <mergeCell ref="C980:D980"/>
    <mergeCell ref="C982:D982"/>
    <mergeCell ref="C983:D983"/>
    <mergeCell ref="C971:D971"/>
    <mergeCell ref="C972:K972"/>
    <mergeCell ref="C973:D973"/>
    <mergeCell ref="C974:K974"/>
    <mergeCell ref="C975:D975"/>
    <mergeCell ref="C976:K976"/>
    <mergeCell ref="C1006:D1006"/>
    <mergeCell ref="C1007:D1007"/>
    <mergeCell ref="C1008:D1008"/>
    <mergeCell ref="C1009:D1009"/>
    <mergeCell ref="C1010:D1010"/>
    <mergeCell ref="C1011:D1011"/>
    <mergeCell ref="C999:D999"/>
    <mergeCell ref="C1001:D1001"/>
    <mergeCell ref="C1002:K1002"/>
    <mergeCell ref="C1003:D1003"/>
    <mergeCell ref="C1004:D1004"/>
    <mergeCell ref="C1005:D1005"/>
    <mergeCell ref="C990:D990"/>
    <mergeCell ref="C991:D991"/>
    <mergeCell ref="F997:H997"/>
    <mergeCell ref="I997:K997"/>
    <mergeCell ref="L997:N997"/>
    <mergeCell ref="F998:H998"/>
    <mergeCell ref="I998:K998"/>
    <mergeCell ref="L998:N998"/>
    <mergeCell ref="C1024:D1024"/>
    <mergeCell ref="C1025:K1025"/>
    <mergeCell ref="C1026:D1026"/>
    <mergeCell ref="C1027:D1027"/>
    <mergeCell ref="C1028:D1028"/>
    <mergeCell ref="C1029:D1029"/>
    <mergeCell ref="C1018:D1018"/>
    <mergeCell ref="C1019:D1019"/>
    <mergeCell ref="C1020:D1020"/>
    <mergeCell ref="C1021:K1021"/>
    <mergeCell ref="C1022:D1022"/>
    <mergeCell ref="C1023:K1023"/>
    <mergeCell ref="C1012:D1012"/>
    <mergeCell ref="C1013:D1013"/>
    <mergeCell ref="C1014:D1014"/>
    <mergeCell ref="C1015:D1015"/>
    <mergeCell ref="C1016:D1016"/>
    <mergeCell ref="C1017:D1017"/>
    <mergeCell ref="L1046:N1046"/>
    <mergeCell ref="F1047:H1047"/>
    <mergeCell ref="I1047:K1047"/>
    <mergeCell ref="L1047:N1047"/>
    <mergeCell ref="C1048:D1048"/>
    <mergeCell ref="C1050:D1050"/>
    <mergeCell ref="C1037:D1037"/>
    <mergeCell ref="C1038:D1038"/>
    <mergeCell ref="C1039:D1039"/>
    <mergeCell ref="C1040:D1040"/>
    <mergeCell ref="F1046:H1046"/>
    <mergeCell ref="I1046:K1046"/>
    <mergeCell ref="C1031:D1031"/>
    <mergeCell ref="C1032:D1032"/>
    <mergeCell ref="C1033:D1033"/>
    <mergeCell ref="C1034:D1034"/>
    <mergeCell ref="C1035:D1035"/>
    <mergeCell ref="C1036:D1036"/>
    <mergeCell ref="C1063:D1063"/>
    <mergeCell ref="C1064:D1064"/>
    <mergeCell ref="C1065:D1065"/>
    <mergeCell ref="C1066:D1066"/>
    <mergeCell ref="C1067:D1067"/>
    <mergeCell ref="C1068:D1068"/>
    <mergeCell ref="C1057:D1057"/>
    <mergeCell ref="C1058:D1058"/>
    <mergeCell ref="C1059:D1059"/>
    <mergeCell ref="C1060:D1060"/>
    <mergeCell ref="C1061:D1061"/>
    <mergeCell ref="C1062:D1062"/>
    <mergeCell ref="C1051:K1051"/>
    <mergeCell ref="C1052:D1052"/>
    <mergeCell ref="C1053:D1053"/>
    <mergeCell ref="C1054:D1054"/>
    <mergeCell ref="C1055:D1055"/>
    <mergeCell ref="C1056:D1056"/>
    <mergeCell ref="C1082:D1082"/>
    <mergeCell ref="C1083:D1083"/>
    <mergeCell ref="C1084:D1084"/>
    <mergeCell ref="C1085:D1085"/>
    <mergeCell ref="C1086:D1086"/>
    <mergeCell ref="C1087:D1087"/>
    <mergeCell ref="C1075:D1075"/>
    <mergeCell ref="C1076:D1076"/>
    <mergeCell ref="C1077:D1077"/>
    <mergeCell ref="C1078:D1078"/>
    <mergeCell ref="C1080:D1080"/>
    <mergeCell ref="C1081:D1081"/>
    <mergeCell ref="C1069:D1069"/>
    <mergeCell ref="C1070:K1070"/>
    <mergeCell ref="C1071:D1071"/>
    <mergeCell ref="C1072:K1072"/>
    <mergeCell ref="C1073:D1073"/>
    <mergeCell ref="C1074:K1074"/>
    <mergeCell ref="C1104:D1104"/>
    <mergeCell ref="C1105:D1105"/>
    <mergeCell ref="C1106:D1106"/>
    <mergeCell ref="C1107:D1107"/>
    <mergeCell ref="C1108:D1108"/>
    <mergeCell ref="C1109:D1109"/>
    <mergeCell ref="C1097:D1097"/>
    <mergeCell ref="C1099:D1099"/>
    <mergeCell ref="C1100:K1100"/>
    <mergeCell ref="C1101:D1101"/>
    <mergeCell ref="C1102:D1102"/>
    <mergeCell ref="C1103:D1103"/>
    <mergeCell ref="C1088:D1088"/>
    <mergeCell ref="C1089:D1089"/>
    <mergeCell ref="F1095:H1095"/>
    <mergeCell ref="I1095:K1095"/>
    <mergeCell ref="L1095:N1095"/>
    <mergeCell ref="F1096:H1096"/>
    <mergeCell ref="I1096:K1096"/>
    <mergeCell ref="L1096:N1096"/>
    <mergeCell ref="C1122:D1122"/>
    <mergeCell ref="C1123:K1123"/>
    <mergeCell ref="C1124:D1124"/>
    <mergeCell ref="C1125:D1125"/>
    <mergeCell ref="C1126:D1126"/>
    <mergeCell ref="C1127:D1127"/>
    <mergeCell ref="C1116:D1116"/>
    <mergeCell ref="C1117:D1117"/>
    <mergeCell ref="C1118:D1118"/>
    <mergeCell ref="C1119:K1119"/>
    <mergeCell ref="C1120:D1120"/>
    <mergeCell ref="C1121:K1121"/>
    <mergeCell ref="C1110:D1110"/>
    <mergeCell ref="C1111:D1111"/>
    <mergeCell ref="C1112:D1112"/>
    <mergeCell ref="C1113:D1113"/>
    <mergeCell ref="C1114:D1114"/>
    <mergeCell ref="C1115:D1115"/>
    <mergeCell ref="L1144:N1144"/>
    <mergeCell ref="F1145:H1145"/>
    <mergeCell ref="I1145:K1145"/>
    <mergeCell ref="L1145:N1145"/>
    <mergeCell ref="C1146:D1146"/>
    <mergeCell ref="C1148:D1148"/>
    <mergeCell ref="C1135:D1135"/>
    <mergeCell ref="C1136:D1136"/>
    <mergeCell ref="C1137:D1137"/>
    <mergeCell ref="C1138:D1138"/>
    <mergeCell ref="F1144:H1144"/>
    <mergeCell ref="I1144:K1144"/>
    <mergeCell ref="C1129:D1129"/>
    <mergeCell ref="C1130:D1130"/>
    <mergeCell ref="C1131:D1131"/>
    <mergeCell ref="C1132:D1132"/>
    <mergeCell ref="C1133:D1133"/>
    <mergeCell ref="C1134:D1134"/>
    <mergeCell ref="C1161:D1161"/>
    <mergeCell ref="C1162:D1162"/>
    <mergeCell ref="C1163:D1163"/>
    <mergeCell ref="C1164:D1164"/>
    <mergeCell ref="C1165:D1165"/>
    <mergeCell ref="C1166:D1166"/>
    <mergeCell ref="C1155:D1155"/>
    <mergeCell ref="C1156:D1156"/>
    <mergeCell ref="C1157:D1157"/>
    <mergeCell ref="C1158:D1158"/>
    <mergeCell ref="C1159:D1159"/>
    <mergeCell ref="C1160:D1160"/>
    <mergeCell ref="C1149:K1149"/>
    <mergeCell ref="C1150:D1150"/>
    <mergeCell ref="C1151:D1151"/>
    <mergeCell ref="C1152:D1152"/>
    <mergeCell ref="C1153:D1153"/>
    <mergeCell ref="C1154:D1154"/>
    <mergeCell ref="C1186:D1186"/>
    <mergeCell ref="C1187:D1187"/>
    <mergeCell ref="C1180:D1180"/>
    <mergeCell ref="C1181:D1181"/>
    <mergeCell ref="C1182:D1182"/>
    <mergeCell ref="C1183:D1183"/>
    <mergeCell ref="C1184:D1184"/>
    <mergeCell ref="C1185:D1185"/>
    <mergeCell ref="C1173:D1173"/>
    <mergeCell ref="C1174:D1174"/>
    <mergeCell ref="C1175:D1175"/>
    <mergeCell ref="C1176:D1176"/>
    <mergeCell ref="C1178:D1178"/>
    <mergeCell ref="C1179:D1179"/>
    <mergeCell ref="C1167:D1167"/>
    <mergeCell ref="C1168:K1168"/>
    <mergeCell ref="C1169:D1169"/>
    <mergeCell ref="C1170:K1170"/>
    <mergeCell ref="C1171:D1171"/>
    <mergeCell ref="C1172:K117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3.1 MPS</vt:lpstr>
      <vt:lpstr>CAT A</vt:lpstr>
      <vt:lpstr>CAT B</vt:lpstr>
      <vt:lpstr>CAT C</vt:lpstr>
      <vt:lpstr>CAT D</vt:lpstr>
      <vt:lpstr>CAT E</vt:lpstr>
      <vt:lpstr> CAT F</vt:lpstr>
      <vt:lpstr>3D Printers</vt:lpstr>
      <vt:lpstr>Production Copier Print Sys </vt:lpstr>
      <vt:lpstr>Wide Format Print Systems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Shalaj Tater</dc:creator>
  <cp:lastModifiedBy>Gonzales, John D</cp:lastModifiedBy>
  <dcterms:created xsi:type="dcterms:W3CDTF">2010-08-24T14:54:51Z</dcterms:created>
  <dcterms:modified xsi:type="dcterms:W3CDTF">2025-01-16T19:19:01Z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