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11640" tabRatio="871" activeTab="1"/>
  </bookViews>
  <sheets>
    <sheet name="All Inclusive CPC Pricing" sheetId="33" r:id="rId1"/>
    <sheet name="Category 1 - Standley (DHS)" sheetId="1" r:id="rId2"/>
    <sheet name="Category 2 - Standley (DHS)" sheetId="3" r:id="rId3"/>
    <sheet name="Category 4 - Standley (DHS)" sheetId="9" r:id="rId4"/>
    <sheet name="Category 8 - Standley (DHS)" sheetId="17" r:id="rId5"/>
    <sheet name="Category 10a - Standley (DHS)" sheetId="23" r:id="rId6"/>
  </sheets>
  <definedNames>
    <definedName name="international_spend" localSheetId="1">#REF!</definedName>
    <definedName name="international_spend" localSheetId="3">#REF!</definedName>
    <definedName name="international_spend">#REF!</definedName>
    <definedName name="international_volume" localSheetId="1">#REF!</definedName>
    <definedName name="international_volume" localSheetId="3">#REF!</definedName>
    <definedName name="international_volume">#REF!</definedName>
    <definedName name="_xlnm.Print_Area" localSheetId="1">'Category 1 - Standley (DHS)'!$A$1:$L$81</definedName>
    <definedName name="_xlnm.Print_Area" localSheetId="5">'Category 10a - Standley (DHS)'!$A$1:$L$106</definedName>
    <definedName name="_xlnm.Print_Area" localSheetId="2">'Category 2 - Standley (DHS)'!$A$1:$L$89</definedName>
    <definedName name="_xlnm.Print_Area" localSheetId="3">'Category 4 - Standley (DHS)'!$A$1:$L$94</definedName>
    <definedName name="_xlnm.Print_Area" localSheetId="4">'Category 8 - Standley (DHS)'!$A$1:$L$116</definedName>
  </definedNames>
  <calcPr calcId="125725"/>
</workbook>
</file>

<file path=xl/calcChain.xml><?xml version="1.0" encoding="utf-8"?>
<calcChain xmlns="http://schemas.openxmlformats.org/spreadsheetml/2006/main">
  <c r="F15" i="1"/>
  <c r="H21"/>
  <c r="I21"/>
  <c r="J21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7"/>
  <c r="I37"/>
  <c r="J37"/>
  <c r="H38"/>
  <c r="I38"/>
  <c r="J38"/>
  <c r="H39"/>
  <c r="I39"/>
  <c r="J39"/>
  <c r="H40"/>
  <c r="I40"/>
  <c r="J40"/>
  <c r="H42"/>
  <c r="I42"/>
  <c r="J42"/>
  <c r="H43"/>
  <c r="I43"/>
  <c r="J43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H61"/>
  <c r="I61"/>
  <c r="J61"/>
  <c r="H62"/>
  <c r="I62"/>
  <c r="J62"/>
  <c r="H64"/>
  <c r="I64"/>
  <c r="J64"/>
  <c r="H65"/>
  <c r="I65"/>
  <c r="J65"/>
  <c r="H66"/>
  <c r="I66"/>
  <c r="J66"/>
  <c r="H68"/>
  <c r="I68"/>
  <c r="J68"/>
  <c r="H69"/>
  <c r="I69"/>
  <c r="J69"/>
  <c r="H70"/>
  <c r="I70"/>
  <c r="J70"/>
  <c r="H71"/>
  <c r="I71"/>
  <c r="J71"/>
  <c r="H72"/>
  <c r="I72"/>
  <c r="J72"/>
  <c r="H73"/>
  <c r="I73"/>
  <c r="J73"/>
  <c r="H74"/>
  <c r="I74"/>
  <c r="J74"/>
  <c r="H75"/>
  <c r="I75"/>
  <c r="J75"/>
  <c r="H76"/>
  <c r="I76"/>
  <c r="J76"/>
  <c r="H77"/>
  <c r="I77"/>
  <c r="J77"/>
  <c r="H78"/>
  <c r="I78"/>
  <c r="J78"/>
  <c r="H79"/>
  <c r="I79"/>
  <c r="J79"/>
  <c r="H80"/>
  <c r="I80"/>
  <c r="J80"/>
  <c r="H81"/>
  <c r="I81"/>
  <c r="J81"/>
  <c r="H82"/>
  <c r="I82"/>
  <c r="J82"/>
  <c r="H83"/>
  <c r="I83"/>
  <c r="J83"/>
  <c r="E6" i="33"/>
  <c r="E8"/>
  <c r="D7"/>
  <c r="D8"/>
  <c r="E5"/>
  <c r="E9"/>
  <c r="D9"/>
  <c r="F9"/>
  <c r="E7"/>
  <c r="D6"/>
  <c r="I15" i="1" l="1"/>
  <c r="J15"/>
  <c r="H15"/>
  <c r="D5" i="33"/>
  <c r="J106" i="23" l="1"/>
  <c r="I106"/>
  <c r="K106" s="1"/>
  <c r="H106"/>
  <c r="J105"/>
  <c r="I105"/>
  <c r="K105" s="1"/>
  <c r="H105"/>
  <c r="J104"/>
  <c r="I104"/>
  <c r="K104" s="1"/>
  <c r="H104"/>
  <c r="J103"/>
  <c r="I103"/>
  <c r="K103" s="1"/>
  <c r="H103"/>
  <c r="J102"/>
  <c r="I102"/>
  <c r="K102" s="1"/>
  <c r="H102"/>
  <c r="J101"/>
  <c r="I101"/>
  <c r="K101" s="1"/>
  <c r="H101"/>
  <c r="J100"/>
  <c r="I100"/>
  <c r="K100" s="1"/>
  <c r="H100"/>
  <c r="J99"/>
  <c r="I99"/>
  <c r="K99" s="1"/>
  <c r="H99"/>
  <c r="J98"/>
  <c r="I98"/>
  <c r="K98" s="1"/>
  <c r="H98"/>
  <c r="J97"/>
  <c r="I97"/>
  <c r="K97" s="1"/>
  <c r="H97"/>
  <c r="J96"/>
  <c r="I96"/>
  <c r="K96" s="1"/>
  <c r="H96"/>
  <c r="J95"/>
  <c r="I95"/>
  <c r="K95" s="1"/>
  <c r="H95"/>
  <c r="J94"/>
  <c r="I94"/>
  <c r="K94" s="1"/>
  <c r="H94"/>
  <c r="J93"/>
  <c r="I93"/>
  <c r="K93" s="1"/>
  <c r="H93"/>
  <c r="J92"/>
  <c r="I92"/>
  <c r="K92" s="1"/>
  <c r="H92"/>
  <c r="J91"/>
  <c r="I91"/>
  <c r="K91" s="1"/>
  <c r="H91"/>
  <c r="J90"/>
  <c r="I90"/>
  <c r="K90" s="1"/>
  <c r="H90"/>
  <c r="J89"/>
  <c r="I89"/>
  <c r="K89" s="1"/>
  <c r="H89"/>
  <c r="J88"/>
  <c r="I88"/>
  <c r="K88" s="1"/>
  <c r="H88"/>
  <c r="J87"/>
  <c r="I87"/>
  <c r="K87" s="1"/>
  <c r="H87"/>
  <c r="J86"/>
  <c r="I86"/>
  <c r="K86" s="1"/>
  <c r="H86"/>
  <c r="J85"/>
  <c r="I85"/>
  <c r="K85" s="1"/>
  <c r="H85"/>
  <c r="J84"/>
  <c r="I84"/>
  <c r="K84" s="1"/>
  <c r="H84"/>
  <c r="J83"/>
  <c r="I83"/>
  <c r="K83" s="1"/>
  <c r="H83"/>
  <c r="J82"/>
  <c r="I82"/>
  <c r="K82" s="1"/>
  <c r="H82"/>
  <c r="J81"/>
  <c r="I81"/>
  <c r="K81" s="1"/>
  <c r="H81"/>
  <c r="J80"/>
  <c r="I80"/>
  <c r="K80" s="1"/>
  <c r="H80"/>
  <c r="J79"/>
  <c r="I79"/>
  <c r="K79" s="1"/>
  <c r="H79"/>
  <c r="J78"/>
  <c r="I78"/>
  <c r="K78" s="1"/>
  <c r="H78"/>
  <c r="J77"/>
  <c r="I77"/>
  <c r="K77" s="1"/>
  <c r="H77"/>
  <c r="J76"/>
  <c r="I76"/>
  <c r="K76" s="1"/>
  <c r="H76"/>
  <c r="J75"/>
  <c r="I75"/>
  <c r="K75" s="1"/>
  <c r="H75"/>
  <c r="J74"/>
  <c r="I74"/>
  <c r="K74" s="1"/>
  <c r="H74"/>
  <c r="J73"/>
  <c r="I73"/>
  <c r="K73" s="1"/>
  <c r="H73"/>
  <c r="J72"/>
  <c r="I72"/>
  <c r="K72" s="1"/>
  <c r="H72"/>
  <c r="J71"/>
  <c r="I71"/>
  <c r="K71" s="1"/>
  <c r="H71"/>
  <c r="J70"/>
  <c r="I70"/>
  <c r="K70" s="1"/>
  <c r="H70"/>
  <c r="J69"/>
  <c r="I69"/>
  <c r="K69" s="1"/>
  <c r="H69"/>
  <c r="J68"/>
  <c r="I68"/>
  <c r="K68" s="1"/>
  <c r="H68"/>
  <c r="J66"/>
  <c r="I66"/>
  <c r="K66" s="1"/>
  <c r="H66"/>
  <c r="J65"/>
  <c r="I65"/>
  <c r="K65" s="1"/>
  <c r="H65"/>
  <c r="J64"/>
  <c r="I64"/>
  <c r="K64" s="1"/>
  <c r="H64"/>
  <c r="J62"/>
  <c r="I62"/>
  <c r="K62" s="1"/>
  <c r="H62"/>
  <c r="J61"/>
  <c r="I61"/>
  <c r="K61" s="1"/>
  <c r="H61"/>
  <c r="J60"/>
  <c r="I60"/>
  <c r="K60" s="1"/>
  <c r="H60"/>
  <c r="J59"/>
  <c r="I59"/>
  <c r="K59" s="1"/>
  <c r="H59"/>
  <c r="J58"/>
  <c r="I58"/>
  <c r="K58" s="1"/>
  <c r="H58"/>
  <c r="J57"/>
  <c r="I57"/>
  <c r="K57" s="1"/>
  <c r="H57"/>
  <c r="J56"/>
  <c r="I56"/>
  <c r="K56" s="1"/>
  <c r="H56"/>
  <c r="J55"/>
  <c r="I55"/>
  <c r="K55" s="1"/>
  <c r="H55"/>
  <c r="J54"/>
  <c r="I54"/>
  <c r="K54" s="1"/>
  <c r="H54"/>
  <c r="J53"/>
  <c r="I53"/>
  <c r="K53" s="1"/>
  <c r="H53"/>
  <c r="J52"/>
  <c r="I52"/>
  <c r="K52" s="1"/>
  <c r="H52"/>
  <c r="J51"/>
  <c r="I51"/>
  <c r="K51" s="1"/>
  <c r="H51"/>
  <c r="J50"/>
  <c r="I50"/>
  <c r="K50" s="1"/>
  <c r="H50"/>
  <c r="J49"/>
  <c r="I49"/>
  <c r="K49" s="1"/>
  <c r="H49"/>
  <c r="J48"/>
  <c r="I48"/>
  <c r="K48" s="1"/>
  <c r="H48"/>
  <c r="J47"/>
  <c r="I47"/>
  <c r="K47" s="1"/>
  <c r="H47"/>
  <c r="J46"/>
  <c r="I46"/>
  <c r="K46" s="1"/>
  <c r="H46"/>
  <c r="J45"/>
  <c r="I45"/>
  <c r="K45" s="1"/>
  <c r="H45"/>
  <c r="J44"/>
  <c r="I44"/>
  <c r="K44" s="1"/>
  <c r="H44"/>
  <c r="J43"/>
  <c r="I43"/>
  <c r="K43" s="1"/>
  <c r="H43"/>
  <c r="J42"/>
  <c r="I42"/>
  <c r="K42" s="1"/>
  <c r="H42"/>
  <c r="J40"/>
  <c r="I40"/>
  <c r="K40" s="1"/>
  <c r="H40"/>
  <c r="J39"/>
  <c r="I39"/>
  <c r="K39" s="1"/>
  <c r="H39"/>
  <c r="J38"/>
  <c r="I38"/>
  <c r="K38" s="1"/>
  <c r="H38"/>
  <c r="J37"/>
  <c r="I37"/>
  <c r="K37" s="1"/>
  <c r="H37"/>
  <c r="J35"/>
  <c r="I35"/>
  <c r="K35" s="1"/>
  <c r="H35"/>
  <c r="J34"/>
  <c r="I34"/>
  <c r="K34" s="1"/>
  <c r="H34"/>
  <c r="J33"/>
  <c r="I33"/>
  <c r="K33" s="1"/>
  <c r="H33"/>
  <c r="J32"/>
  <c r="I32"/>
  <c r="K32" s="1"/>
  <c r="H32"/>
  <c r="J31"/>
  <c r="I31"/>
  <c r="K31" s="1"/>
  <c r="H31"/>
  <c r="J30"/>
  <c r="I30"/>
  <c r="K30" s="1"/>
  <c r="H30"/>
  <c r="J29"/>
  <c r="I29"/>
  <c r="K29" s="1"/>
  <c r="H29"/>
  <c r="J28"/>
  <c r="I28"/>
  <c r="K28" s="1"/>
  <c r="H28"/>
  <c r="J27"/>
  <c r="I27"/>
  <c r="K27" s="1"/>
  <c r="H27"/>
  <c r="J26"/>
  <c r="I26"/>
  <c r="K26" s="1"/>
  <c r="H26"/>
  <c r="J25"/>
  <c r="I25"/>
  <c r="K25" s="1"/>
  <c r="H25"/>
  <c r="J24"/>
  <c r="I24"/>
  <c r="K24" s="1"/>
  <c r="H24"/>
  <c r="J23"/>
  <c r="I23"/>
  <c r="K23" s="1"/>
  <c r="H23"/>
  <c r="J21"/>
  <c r="J15" s="1"/>
  <c r="I21"/>
  <c r="K21" s="1"/>
  <c r="H21"/>
  <c r="H15" s="1"/>
  <c r="F15"/>
  <c r="J116" i="17"/>
  <c r="I116"/>
  <c r="K116" s="1"/>
  <c r="H116"/>
  <c r="J115"/>
  <c r="I115"/>
  <c r="K115" s="1"/>
  <c r="H115"/>
  <c r="J114"/>
  <c r="I114"/>
  <c r="K114" s="1"/>
  <c r="H114"/>
  <c r="J113"/>
  <c r="I113"/>
  <c r="K113" s="1"/>
  <c r="H113"/>
  <c r="J112"/>
  <c r="I112"/>
  <c r="K112" s="1"/>
  <c r="H112"/>
  <c r="J111"/>
  <c r="I111"/>
  <c r="K111" s="1"/>
  <c r="H111"/>
  <c r="J110"/>
  <c r="I110"/>
  <c r="K110" s="1"/>
  <c r="H110"/>
  <c r="J109"/>
  <c r="I109"/>
  <c r="K109" s="1"/>
  <c r="H109"/>
  <c r="J108"/>
  <c r="I108"/>
  <c r="K108" s="1"/>
  <c r="H108"/>
  <c r="J107"/>
  <c r="I107"/>
  <c r="K107" s="1"/>
  <c r="H107"/>
  <c r="J106"/>
  <c r="I106"/>
  <c r="K106" s="1"/>
  <c r="H106"/>
  <c r="J105"/>
  <c r="I105"/>
  <c r="K105" s="1"/>
  <c r="H105"/>
  <c r="J104"/>
  <c r="I104"/>
  <c r="K104" s="1"/>
  <c r="H104"/>
  <c r="J103"/>
  <c r="I103"/>
  <c r="K103" s="1"/>
  <c r="H103"/>
  <c r="J102"/>
  <c r="I102"/>
  <c r="K102" s="1"/>
  <c r="H102"/>
  <c r="J101"/>
  <c r="I101"/>
  <c r="K101" s="1"/>
  <c r="H101"/>
  <c r="J100"/>
  <c r="I100"/>
  <c r="K100" s="1"/>
  <c r="H100"/>
  <c r="J99"/>
  <c r="I99"/>
  <c r="K99" s="1"/>
  <c r="H99"/>
  <c r="J98"/>
  <c r="I98"/>
  <c r="K98" s="1"/>
  <c r="H98"/>
  <c r="J97"/>
  <c r="I97"/>
  <c r="K97" s="1"/>
  <c r="H97"/>
  <c r="J96"/>
  <c r="I96"/>
  <c r="K96" s="1"/>
  <c r="H96"/>
  <c r="J95"/>
  <c r="I95"/>
  <c r="K95" s="1"/>
  <c r="H95"/>
  <c r="J94"/>
  <c r="I94"/>
  <c r="K94" s="1"/>
  <c r="H94"/>
  <c r="J93"/>
  <c r="I93"/>
  <c r="K93" s="1"/>
  <c r="H93"/>
  <c r="J92"/>
  <c r="I92"/>
  <c r="K92" s="1"/>
  <c r="H92"/>
  <c r="J91"/>
  <c r="I91"/>
  <c r="K91" s="1"/>
  <c r="H91"/>
  <c r="J90"/>
  <c r="I90"/>
  <c r="K90" s="1"/>
  <c r="H90"/>
  <c r="J89"/>
  <c r="I89"/>
  <c r="K89" s="1"/>
  <c r="H89"/>
  <c r="J88"/>
  <c r="I88"/>
  <c r="K88" s="1"/>
  <c r="H88"/>
  <c r="J87"/>
  <c r="I87"/>
  <c r="K87" s="1"/>
  <c r="H87"/>
  <c r="J86"/>
  <c r="I86"/>
  <c r="K86" s="1"/>
  <c r="H86"/>
  <c r="J85"/>
  <c r="I85"/>
  <c r="K85" s="1"/>
  <c r="H85"/>
  <c r="J84"/>
  <c r="I84"/>
  <c r="K84" s="1"/>
  <c r="H84"/>
  <c r="J83"/>
  <c r="I83"/>
  <c r="K83" s="1"/>
  <c r="H83"/>
  <c r="J82"/>
  <c r="I82"/>
  <c r="K82" s="1"/>
  <c r="H82"/>
  <c r="J81"/>
  <c r="I81"/>
  <c r="K81" s="1"/>
  <c r="H81"/>
  <c r="J80"/>
  <c r="I80"/>
  <c r="K80" s="1"/>
  <c r="H80"/>
  <c r="J79"/>
  <c r="I79"/>
  <c r="K79" s="1"/>
  <c r="H79"/>
  <c r="J78"/>
  <c r="I78"/>
  <c r="K78" s="1"/>
  <c r="H78"/>
  <c r="J77"/>
  <c r="I77"/>
  <c r="K77" s="1"/>
  <c r="H77"/>
  <c r="J76"/>
  <c r="I76"/>
  <c r="K76" s="1"/>
  <c r="H76"/>
  <c r="J75"/>
  <c r="I75"/>
  <c r="K75" s="1"/>
  <c r="H75"/>
  <c r="J74"/>
  <c r="I74"/>
  <c r="K74" s="1"/>
  <c r="H74"/>
  <c r="J73"/>
  <c r="I73"/>
  <c r="K73" s="1"/>
  <c r="H73"/>
  <c r="J72"/>
  <c r="I72"/>
  <c r="K72" s="1"/>
  <c r="H72"/>
  <c r="J71"/>
  <c r="I71"/>
  <c r="K71" s="1"/>
  <c r="H71"/>
  <c r="J70"/>
  <c r="I70"/>
  <c r="K70" s="1"/>
  <c r="H70"/>
  <c r="J69"/>
  <c r="I69"/>
  <c r="K69" s="1"/>
  <c r="H69"/>
  <c r="J68"/>
  <c r="I68"/>
  <c r="K68" s="1"/>
  <c r="H68"/>
  <c r="J66"/>
  <c r="I66"/>
  <c r="K66" s="1"/>
  <c r="H66"/>
  <c r="J65"/>
  <c r="I65"/>
  <c r="K65" s="1"/>
  <c r="H65"/>
  <c r="J64"/>
  <c r="I64"/>
  <c r="K64" s="1"/>
  <c r="H64"/>
  <c r="J62"/>
  <c r="I62"/>
  <c r="K62" s="1"/>
  <c r="H62"/>
  <c r="J61"/>
  <c r="I61"/>
  <c r="K61" s="1"/>
  <c r="H61"/>
  <c r="J60"/>
  <c r="I60"/>
  <c r="K60" s="1"/>
  <c r="H60"/>
  <c r="J59"/>
  <c r="I59"/>
  <c r="K59" s="1"/>
  <c r="H59"/>
  <c r="J58"/>
  <c r="I58"/>
  <c r="K58" s="1"/>
  <c r="H58"/>
  <c r="J57"/>
  <c r="I57"/>
  <c r="K57" s="1"/>
  <c r="H57"/>
  <c r="J56"/>
  <c r="I56"/>
  <c r="K56" s="1"/>
  <c r="H56"/>
  <c r="J55"/>
  <c r="I55"/>
  <c r="K55" s="1"/>
  <c r="H55"/>
  <c r="J54"/>
  <c r="I54"/>
  <c r="K54" s="1"/>
  <c r="H54"/>
  <c r="J53"/>
  <c r="I53"/>
  <c r="K53" s="1"/>
  <c r="H53"/>
  <c r="J52"/>
  <c r="I52"/>
  <c r="K52" s="1"/>
  <c r="H52"/>
  <c r="J51"/>
  <c r="I51"/>
  <c r="K51" s="1"/>
  <c r="H51"/>
  <c r="J50"/>
  <c r="I50"/>
  <c r="K50" s="1"/>
  <c r="H50"/>
  <c r="J49"/>
  <c r="I49"/>
  <c r="K49" s="1"/>
  <c r="H49"/>
  <c r="J48"/>
  <c r="I48"/>
  <c r="K48" s="1"/>
  <c r="H48"/>
  <c r="J47"/>
  <c r="I47"/>
  <c r="K47" s="1"/>
  <c r="H47"/>
  <c r="J46"/>
  <c r="I46"/>
  <c r="K46" s="1"/>
  <c r="H46"/>
  <c r="J45"/>
  <c r="I45"/>
  <c r="K45" s="1"/>
  <c r="H45"/>
  <c r="J44"/>
  <c r="I44"/>
  <c r="K44" s="1"/>
  <c r="H44"/>
  <c r="J43"/>
  <c r="I43"/>
  <c r="K43" s="1"/>
  <c r="H43"/>
  <c r="J42"/>
  <c r="I42"/>
  <c r="K42" s="1"/>
  <c r="H42"/>
  <c r="J40"/>
  <c r="I40"/>
  <c r="K40" s="1"/>
  <c r="H40"/>
  <c r="J39"/>
  <c r="I39"/>
  <c r="K39" s="1"/>
  <c r="H39"/>
  <c r="J38"/>
  <c r="I38"/>
  <c r="K38" s="1"/>
  <c r="H38"/>
  <c r="J37"/>
  <c r="I37"/>
  <c r="K37" s="1"/>
  <c r="H37"/>
  <c r="J35"/>
  <c r="I35"/>
  <c r="K35" s="1"/>
  <c r="H35"/>
  <c r="J34"/>
  <c r="I34"/>
  <c r="K34" s="1"/>
  <c r="H34"/>
  <c r="J33"/>
  <c r="I33"/>
  <c r="K33" s="1"/>
  <c r="H33"/>
  <c r="J32"/>
  <c r="I32"/>
  <c r="K32" s="1"/>
  <c r="H32"/>
  <c r="J31"/>
  <c r="I31"/>
  <c r="K31" s="1"/>
  <c r="H31"/>
  <c r="J30"/>
  <c r="I30"/>
  <c r="K30" s="1"/>
  <c r="H30"/>
  <c r="J29"/>
  <c r="I29"/>
  <c r="K29" s="1"/>
  <c r="H29"/>
  <c r="J28"/>
  <c r="I28"/>
  <c r="K28" s="1"/>
  <c r="H28"/>
  <c r="J27"/>
  <c r="I27"/>
  <c r="K27" s="1"/>
  <c r="H27"/>
  <c r="J26"/>
  <c r="I26"/>
  <c r="K26" s="1"/>
  <c r="H26"/>
  <c r="J25"/>
  <c r="I25"/>
  <c r="K25" s="1"/>
  <c r="H25"/>
  <c r="J24"/>
  <c r="I24"/>
  <c r="K24" s="1"/>
  <c r="H24"/>
  <c r="J23"/>
  <c r="I23"/>
  <c r="K23" s="1"/>
  <c r="H23"/>
  <c r="J21"/>
  <c r="J15" s="1"/>
  <c r="I21"/>
  <c r="K21" s="1"/>
  <c r="H21"/>
  <c r="H15" s="1"/>
  <c r="I15"/>
  <c r="F15"/>
  <c r="J95" i="9"/>
  <c r="I95"/>
  <c r="K95" s="1"/>
  <c r="H95"/>
  <c r="J94"/>
  <c r="I94"/>
  <c r="K94" s="1"/>
  <c r="H94"/>
  <c r="J93"/>
  <c r="I93"/>
  <c r="K93" s="1"/>
  <c r="H93"/>
  <c r="J92"/>
  <c r="I92"/>
  <c r="K92" s="1"/>
  <c r="H92"/>
  <c r="J91"/>
  <c r="I91"/>
  <c r="K91" s="1"/>
  <c r="H91"/>
  <c r="J90"/>
  <c r="I90"/>
  <c r="K90" s="1"/>
  <c r="H90"/>
  <c r="J89"/>
  <c r="I89"/>
  <c r="K89" s="1"/>
  <c r="H89"/>
  <c r="J88"/>
  <c r="I88"/>
  <c r="K88" s="1"/>
  <c r="H88"/>
  <c r="J87"/>
  <c r="I87"/>
  <c r="K87" s="1"/>
  <c r="H87"/>
  <c r="J86"/>
  <c r="I86"/>
  <c r="K86" s="1"/>
  <c r="H86"/>
  <c r="J85"/>
  <c r="I85"/>
  <c r="K85" s="1"/>
  <c r="H85"/>
  <c r="J84"/>
  <c r="I84"/>
  <c r="K84" s="1"/>
  <c r="H84"/>
  <c r="J83"/>
  <c r="I83"/>
  <c r="K83" s="1"/>
  <c r="H83"/>
  <c r="J82"/>
  <c r="I82"/>
  <c r="K82" s="1"/>
  <c r="H82"/>
  <c r="J81"/>
  <c r="I81"/>
  <c r="K81" s="1"/>
  <c r="H81"/>
  <c r="J80"/>
  <c r="I80"/>
  <c r="K80" s="1"/>
  <c r="H80"/>
  <c r="J79"/>
  <c r="I79"/>
  <c r="K79" s="1"/>
  <c r="H79"/>
  <c r="J78"/>
  <c r="I78"/>
  <c r="K78" s="1"/>
  <c r="H78"/>
  <c r="J77"/>
  <c r="I77"/>
  <c r="K77" s="1"/>
  <c r="H77"/>
  <c r="J76"/>
  <c r="I76"/>
  <c r="K76" s="1"/>
  <c r="H76"/>
  <c r="J75"/>
  <c r="I75"/>
  <c r="K75" s="1"/>
  <c r="H75"/>
  <c r="J74"/>
  <c r="I74"/>
  <c r="K74" s="1"/>
  <c r="H74"/>
  <c r="J73"/>
  <c r="I73"/>
  <c r="K73" s="1"/>
  <c r="H73"/>
  <c r="J72"/>
  <c r="I72"/>
  <c r="K72" s="1"/>
  <c r="H72"/>
  <c r="J71"/>
  <c r="I71"/>
  <c r="K71" s="1"/>
  <c r="H71"/>
  <c r="J70"/>
  <c r="I70"/>
  <c r="K70" s="1"/>
  <c r="H70"/>
  <c r="J69"/>
  <c r="I69"/>
  <c r="K69" s="1"/>
  <c r="H69"/>
  <c r="J68"/>
  <c r="I68"/>
  <c r="K68" s="1"/>
  <c r="H68"/>
  <c r="J66"/>
  <c r="I66"/>
  <c r="K66" s="1"/>
  <c r="H66"/>
  <c r="J65"/>
  <c r="I65"/>
  <c r="K65" s="1"/>
  <c r="H65"/>
  <c r="J64"/>
  <c r="I64"/>
  <c r="K64" s="1"/>
  <c r="H64"/>
  <c r="J62"/>
  <c r="I62"/>
  <c r="K62" s="1"/>
  <c r="H62"/>
  <c r="J61"/>
  <c r="I61"/>
  <c r="K61" s="1"/>
  <c r="H61"/>
  <c r="J60"/>
  <c r="I60"/>
  <c r="K60" s="1"/>
  <c r="H60"/>
  <c r="J59"/>
  <c r="I59"/>
  <c r="K59" s="1"/>
  <c r="H59"/>
  <c r="J58"/>
  <c r="I58"/>
  <c r="K58" s="1"/>
  <c r="H58"/>
  <c r="J57"/>
  <c r="I57"/>
  <c r="K57" s="1"/>
  <c r="H57"/>
  <c r="J56"/>
  <c r="I56"/>
  <c r="K56" s="1"/>
  <c r="H56"/>
  <c r="J55"/>
  <c r="I55"/>
  <c r="K55" s="1"/>
  <c r="H55"/>
  <c r="J54"/>
  <c r="I54"/>
  <c r="K54" s="1"/>
  <c r="H54"/>
  <c r="J53"/>
  <c r="I53"/>
  <c r="K53" s="1"/>
  <c r="H53"/>
  <c r="J52"/>
  <c r="I52"/>
  <c r="K52" s="1"/>
  <c r="H52"/>
  <c r="J51"/>
  <c r="I51"/>
  <c r="K51" s="1"/>
  <c r="H51"/>
  <c r="J50"/>
  <c r="I50"/>
  <c r="K50" s="1"/>
  <c r="H50"/>
  <c r="J49"/>
  <c r="I49"/>
  <c r="K49" s="1"/>
  <c r="H49"/>
  <c r="J48"/>
  <c r="I48"/>
  <c r="K48" s="1"/>
  <c r="H48"/>
  <c r="J47"/>
  <c r="I47"/>
  <c r="K47" s="1"/>
  <c r="H47"/>
  <c r="J46"/>
  <c r="I46"/>
  <c r="K46" s="1"/>
  <c r="H46"/>
  <c r="J45"/>
  <c r="I45"/>
  <c r="K45" s="1"/>
  <c r="H45"/>
  <c r="J44"/>
  <c r="I44"/>
  <c r="K44" s="1"/>
  <c r="H44"/>
  <c r="J43"/>
  <c r="I43"/>
  <c r="K43" s="1"/>
  <c r="H43"/>
  <c r="J42"/>
  <c r="I42"/>
  <c r="K42" s="1"/>
  <c r="H42"/>
  <c r="J40"/>
  <c r="I40"/>
  <c r="K40" s="1"/>
  <c r="H40"/>
  <c r="J39"/>
  <c r="I39"/>
  <c r="K39" s="1"/>
  <c r="H39"/>
  <c r="J38"/>
  <c r="I38"/>
  <c r="K38" s="1"/>
  <c r="H38"/>
  <c r="J37"/>
  <c r="I37"/>
  <c r="K37" s="1"/>
  <c r="H37"/>
  <c r="J35"/>
  <c r="I35"/>
  <c r="K35" s="1"/>
  <c r="H35"/>
  <c r="J34"/>
  <c r="I34"/>
  <c r="K34" s="1"/>
  <c r="H34"/>
  <c r="J33"/>
  <c r="I33"/>
  <c r="K33" s="1"/>
  <c r="H33"/>
  <c r="J32"/>
  <c r="I32"/>
  <c r="K32" s="1"/>
  <c r="H32"/>
  <c r="J31"/>
  <c r="I31"/>
  <c r="K31" s="1"/>
  <c r="H31"/>
  <c r="J30"/>
  <c r="I30"/>
  <c r="K30" s="1"/>
  <c r="H30"/>
  <c r="J29"/>
  <c r="I29"/>
  <c r="K29" s="1"/>
  <c r="H29"/>
  <c r="J28"/>
  <c r="I28"/>
  <c r="K28" s="1"/>
  <c r="H28"/>
  <c r="J27"/>
  <c r="I27"/>
  <c r="K27" s="1"/>
  <c r="H27"/>
  <c r="J26"/>
  <c r="I26"/>
  <c r="K26" s="1"/>
  <c r="H26"/>
  <c r="J25"/>
  <c r="I25"/>
  <c r="K25" s="1"/>
  <c r="H25"/>
  <c r="J24"/>
  <c r="I24"/>
  <c r="K24" s="1"/>
  <c r="H24"/>
  <c r="J23"/>
  <c r="I23"/>
  <c r="K23" s="1"/>
  <c r="H23"/>
  <c r="J21"/>
  <c r="J15" s="1"/>
  <c r="I21"/>
  <c r="K21" s="1"/>
  <c r="H21"/>
  <c r="H15" s="1"/>
  <c r="F15"/>
  <c r="J89" i="3"/>
  <c r="I89"/>
  <c r="K89" s="1"/>
  <c r="H89"/>
  <c r="J88"/>
  <c r="I88"/>
  <c r="K88" s="1"/>
  <c r="H88"/>
  <c r="J87"/>
  <c r="I87"/>
  <c r="K87" s="1"/>
  <c r="H87"/>
  <c r="J86"/>
  <c r="I86"/>
  <c r="K86" s="1"/>
  <c r="H86"/>
  <c r="J85"/>
  <c r="I85"/>
  <c r="K85" s="1"/>
  <c r="H85"/>
  <c r="J84"/>
  <c r="I84"/>
  <c r="K84" s="1"/>
  <c r="H84"/>
  <c r="J83"/>
  <c r="I83"/>
  <c r="K83" s="1"/>
  <c r="H83"/>
  <c r="J82"/>
  <c r="I82"/>
  <c r="K82" s="1"/>
  <c r="H82"/>
  <c r="J81"/>
  <c r="I81"/>
  <c r="K81" s="1"/>
  <c r="H81"/>
  <c r="J80"/>
  <c r="I80"/>
  <c r="K80" s="1"/>
  <c r="H80"/>
  <c r="J79"/>
  <c r="I79"/>
  <c r="K79" s="1"/>
  <c r="H79"/>
  <c r="J78"/>
  <c r="I78"/>
  <c r="K78" s="1"/>
  <c r="H78"/>
  <c r="J77"/>
  <c r="I77"/>
  <c r="K77" s="1"/>
  <c r="H77"/>
  <c r="J76"/>
  <c r="I76"/>
  <c r="K76" s="1"/>
  <c r="H76"/>
  <c r="J75"/>
  <c r="I75"/>
  <c r="K75" s="1"/>
  <c r="H75"/>
  <c r="J74"/>
  <c r="I74"/>
  <c r="K74" s="1"/>
  <c r="H74"/>
  <c r="J73"/>
  <c r="I73"/>
  <c r="K73" s="1"/>
  <c r="H73"/>
  <c r="J72"/>
  <c r="I72"/>
  <c r="K72" s="1"/>
  <c r="H72"/>
  <c r="J71"/>
  <c r="I71"/>
  <c r="K71" s="1"/>
  <c r="H71"/>
  <c r="J70"/>
  <c r="I70"/>
  <c r="K70" s="1"/>
  <c r="H70"/>
  <c r="J69"/>
  <c r="I69"/>
  <c r="K69" s="1"/>
  <c r="H69"/>
  <c r="J68"/>
  <c r="I68"/>
  <c r="K68" s="1"/>
  <c r="H68"/>
  <c r="J66"/>
  <c r="I66"/>
  <c r="K66" s="1"/>
  <c r="H66"/>
  <c r="J65"/>
  <c r="I65"/>
  <c r="K65" s="1"/>
  <c r="H65"/>
  <c r="J64"/>
  <c r="I64"/>
  <c r="K64" s="1"/>
  <c r="H64"/>
  <c r="J62"/>
  <c r="I62"/>
  <c r="K62" s="1"/>
  <c r="H62"/>
  <c r="J61"/>
  <c r="I61"/>
  <c r="K61" s="1"/>
  <c r="H61"/>
  <c r="J60"/>
  <c r="I60"/>
  <c r="K60" s="1"/>
  <c r="H60"/>
  <c r="J59"/>
  <c r="I59"/>
  <c r="K59" s="1"/>
  <c r="H59"/>
  <c r="J58"/>
  <c r="I58"/>
  <c r="K58" s="1"/>
  <c r="H58"/>
  <c r="J57"/>
  <c r="I57"/>
  <c r="K57" s="1"/>
  <c r="H57"/>
  <c r="J56"/>
  <c r="I56"/>
  <c r="K56" s="1"/>
  <c r="H56"/>
  <c r="J55"/>
  <c r="I55"/>
  <c r="K55" s="1"/>
  <c r="H55"/>
  <c r="J54"/>
  <c r="I54"/>
  <c r="K54" s="1"/>
  <c r="H54"/>
  <c r="J53"/>
  <c r="I53"/>
  <c r="K53" s="1"/>
  <c r="H53"/>
  <c r="J52"/>
  <c r="I52"/>
  <c r="K52" s="1"/>
  <c r="H52"/>
  <c r="J51"/>
  <c r="I51"/>
  <c r="K51" s="1"/>
  <c r="H51"/>
  <c r="J50"/>
  <c r="I50"/>
  <c r="K50" s="1"/>
  <c r="H50"/>
  <c r="J49"/>
  <c r="I49"/>
  <c r="K49" s="1"/>
  <c r="H49"/>
  <c r="J48"/>
  <c r="I48"/>
  <c r="K48" s="1"/>
  <c r="H48"/>
  <c r="J47"/>
  <c r="I47"/>
  <c r="K47" s="1"/>
  <c r="H47"/>
  <c r="J46"/>
  <c r="I46"/>
  <c r="K46" s="1"/>
  <c r="H46"/>
  <c r="J45"/>
  <c r="I45"/>
  <c r="K45" s="1"/>
  <c r="H45"/>
  <c r="J44"/>
  <c r="I44"/>
  <c r="K44" s="1"/>
  <c r="H44"/>
  <c r="J43"/>
  <c r="I43"/>
  <c r="K43" s="1"/>
  <c r="H43"/>
  <c r="J42"/>
  <c r="I42"/>
  <c r="K42" s="1"/>
  <c r="H42"/>
  <c r="J40"/>
  <c r="I40"/>
  <c r="K40" s="1"/>
  <c r="H40"/>
  <c r="J39"/>
  <c r="I39"/>
  <c r="K39" s="1"/>
  <c r="H39"/>
  <c r="J38"/>
  <c r="I38"/>
  <c r="K38" s="1"/>
  <c r="H38"/>
  <c r="J37"/>
  <c r="I37"/>
  <c r="K37" s="1"/>
  <c r="H37"/>
  <c r="J35"/>
  <c r="I35"/>
  <c r="K35" s="1"/>
  <c r="H35"/>
  <c r="J34"/>
  <c r="I34"/>
  <c r="K34" s="1"/>
  <c r="H34"/>
  <c r="J33"/>
  <c r="I33"/>
  <c r="K33" s="1"/>
  <c r="H33"/>
  <c r="J32"/>
  <c r="I32"/>
  <c r="K32" s="1"/>
  <c r="H32"/>
  <c r="J31"/>
  <c r="I31"/>
  <c r="K31" s="1"/>
  <c r="H31"/>
  <c r="J30"/>
  <c r="I30"/>
  <c r="K30" s="1"/>
  <c r="H30"/>
  <c r="J29"/>
  <c r="I29"/>
  <c r="K29" s="1"/>
  <c r="H29"/>
  <c r="J28"/>
  <c r="I28"/>
  <c r="K28" s="1"/>
  <c r="H28"/>
  <c r="J27"/>
  <c r="I27"/>
  <c r="K27" s="1"/>
  <c r="H27"/>
  <c r="J26"/>
  <c r="I26"/>
  <c r="K26" s="1"/>
  <c r="H26"/>
  <c r="J25"/>
  <c r="I25"/>
  <c r="K25" s="1"/>
  <c r="H25"/>
  <c r="J24"/>
  <c r="I24"/>
  <c r="K24" s="1"/>
  <c r="H24"/>
  <c r="J23"/>
  <c r="I23"/>
  <c r="K23" s="1"/>
  <c r="H23"/>
  <c r="J21"/>
  <c r="J15" s="1"/>
  <c r="I21"/>
  <c r="K21" s="1"/>
  <c r="H21"/>
  <c r="F15"/>
  <c r="I15" i="23" l="1"/>
  <c r="K15"/>
  <c r="K15" i="17"/>
  <c r="I15" i="9"/>
  <c r="K15"/>
  <c r="K15" i="3"/>
  <c r="H15"/>
  <c r="I15"/>
  <c r="K83" i="1"/>
  <c r="K82"/>
  <c r="K81"/>
  <c r="K80"/>
  <c r="K79"/>
  <c r="K78"/>
  <c r="K77"/>
  <c r="K76"/>
  <c r="K75"/>
  <c r="K74"/>
  <c r="K73"/>
  <c r="K72"/>
  <c r="K71"/>
  <c r="K70"/>
  <c r="K69"/>
  <c r="K68"/>
  <c r="K66"/>
  <c r="K65"/>
  <c r="K64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0"/>
  <c r="K39"/>
  <c r="K38"/>
  <c r="K37"/>
  <c r="K35"/>
  <c r="K34"/>
  <c r="K33"/>
  <c r="K32"/>
  <c r="K31"/>
  <c r="K30"/>
  <c r="K29"/>
  <c r="K28"/>
  <c r="K27"/>
  <c r="K26"/>
  <c r="K25"/>
  <c r="K24"/>
  <c r="K23"/>
  <c r="K21"/>
  <c r="L15"/>
  <c r="K15" l="1"/>
</calcChain>
</file>

<file path=xl/sharedStrings.xml><?xml version="1.0" encoding="utf-8"?>
<sst xmlns="http://schemas.openxmlformats.org/spreadsheetml/2006/main" count="995" uniqueCount="260">
  <si>
    <t>State of Oklahoma</t>
  </si>
  <si>
    <t>RFP # SW171 (Copiers)</t>
  </si>
  <si>
    <t>Attachment D - Pricing Proposal</t>
  </si>
  <si>
    <t>Category 1 (Monochrome - 10 to 19 ppm)</t>
  </si>
  <si>
    <t>Small Form Factor (Desktop)</t>
  </si>
  <si>
    <t>Vendor Name</t>
  </si>
  <si>
    <t>Standley Systems</t>
  </si>
  <si>
    <r>
      <t xml:space="preserve">Proposed Pricing for Base Model + Required Features &amp; Accessories </t>
    </r>
    <r>
      <rPr>
        <b/>
        <i/>
        <sz val="12"/>
        <color indexed="8"/>
        <rFont val="Calibri"/>
        <family val="2"/>
      </rPr>
      <t>(Automatically Calculated)</t>
    </r>
  </si>
  <si>
    <t>Manufacturer</t>
  </si>
  <si>
    <t>Savin</t>
  </si>
  <si>
    <t>Pricing Option A</t>
  </si>
  <si>
    <t>Pricing Option C</t>
  </si>
  <si>
    <t>Model</t>
  </si>
  <si>
    <t>917SP</t>
  </si>
  <si>
    <t>Purchase</t>
  </si>
  <si>
    <t>All Inclusive Mono CPC</t>
  </si>
  <si>
    <t>All Inclusive Color CPC (if applicable)</t>
  </si>
  <si>
    <t>Copy Speed (Mono) - ppm</t>
  </si>
  <si>
    <t>List Price</t>
  </si>
  <si>
    <t>Net Purchase Price</t>
  </si>
  <si>
    <t>36-Month Lease</t>
  </si>
  <si>
    <t>48-Month Lease</t>
  </si>
  <si>
    <t>60-Month Lease</t>
  </si>
  <si>
    <t>Copy Speed (Color) - ppm (if applicable)</t>
  </si>
  <si>
    <t>Suggested Monthly Volume</t>
  </si>
  <si>
    <t>1000 TO 5000</t>
  </si>
  <si>
    <t>Maintenance Mono Cost Per Copy 
(not applicable in Pricing Option C)</t>
  </si>
  <si>
    <t>Maintenance Color Cost Per Copy - if applicable 
(not applicable in Pricing Option C)</t>
  </si>
  <si>
    <t>Feature/Accessory</t>
  </si>
  <si>
    <t>Description
(if any)</t>
  </si>
  <si>
    <t>Base Model</t>
  </si>
  <si>
    <t>Required Features and Accessories</t>
  </si>
  <si>
    <t>Reversing Automatic Document Feeder</t>
  </si>
  <si>
    <t>25 sheets</t>
  </si>
  <si>
    <t>Standard</t>
  </si>
  <si>
    <t>Number of Paper Trays</t>
  </si>
  <si>
    <t>Paper Tray Capacity</t>
  </si>
  <si>
    <t>250 sheets</t>
  </si>
  <si>
    <t>Included</t>
  </si>
  <si>
    <t>Large Capacity Tray</t>
  </si>
  <si>
    <t>N/A</t>
  </si>
  <si>
    <t>Bypass Paper Tray</t>
  </si>
  <si>
    <t>Paper Weights</t>
  </si>
  <si>
    <t>16 to 24lbs</t>
  </si>
  <si>
    <t>Paper Sizes</t>
  </si>
  <si>
    <t>Letter, Legal</t>
  </si>
  <si>
    <t>Zoom Range</t>
  </si>
  <si>
    <t>50% to 200%</t>
  </si>
  <si>
    <t>Resolution</t>
  </si>
  <si>
    <t>600 by 600 dpi</t>
  </si>
  <si>
    <t>Automatic Duplexing</t>
  </si>
  <si>
    <t>Yes</t>
  </si>
  <si>
    <t>Interrupt Function</t>
  </si>
  <si>
    <t>Cables: 6 ft (min) power cable and RJ11 cable</t>
  </si>
  <si>
    <t>Keep Your Hard drive</t>
  </si>
  <si>
    <t>Optional Connectivity Features</t>
  </si>
  <si>
    <t>Network connectivity software</t>
  </si>
  <si>
    <t>Network connectivity hardware</t>
  </si>
  <si>
    <t>Network Post Script Printing</t>
  </si>
  <si>
    <t>Networked Copier/Printer/Scanner</t>
  </si>
  <si>
    <t>Optional Features and Accessories</t>
  </si>
  <si>
    <t>2500 sheets</t>
  </si>
  <si>
    <t xml:space="preserve">Multi-Bin Output Tray </t>
  </si>
  <si>
    <t>Envelope Printing</t>
  </si>
  <si>
    <t>C5 &amp; Standard</t>
  </si>
  <si>
    <t>Label Printing</t>
  </si>
  <si>
    <t>Secure Printing</t>
  </si>
  <si>
    <t>Fax</t>
  </si>
  <si>
    <t>33.6 Kbps</t>
  </si>
  <si>
    <t>Fax from PC</t>
  </si>
  <si>
    <t>Incoming fax to go directly to internal hard drive</t>
  </si>
  <si>
    <t>Color scanning</t>
  </si>
  <si>
    <t>Scan file formats</t>
  </si>
  <si>
    <t>JPEG, TIFF, PDF</t>
  </si>
  <si>
    <t>Scan to a network shared drive (Windows server local authentication)</t>
  </si>
  <si>
    <t>Scan to a network share drive (Windows active directory authentication)</t>
  </si>
  <si>
    <t>Scan to email</t>
  </si>
  <si>
    <t>Scan to desktop</t>
  </si>
  <si>
    <t>Ability to automate repetitive scanning of jobs with pre-defined templates</t>
  </si>
  <si>
    <t>User scan job set-up via device's control panel to MFP hard drive accessible by web interface</t>
  </si>
  <si>
    <t>Separate output tray for copies vs. printing</t>
  </si>
  <si>
    <t>Finisher/Collate/Stapler</t>
  </si>
  <si>
    <t>Central management/ monitoring/ configuration of printer devices</t>
  </si>
  <si>
    <t>eCopy Console</t>
  </si>
  <si>
    <t>005108MIU</t>
  </si>
  <si>
    <t>IBM Intelligent Printer Data Stream</t>
  </si>
  <si>
    <t>Optional Scanning and Indexing Features</t>
  </si>
  <si>
    <t>Required hardware</t>
  </si>
  <si>
    <t>Required software</t>
  </si>
  <si>
    <t>Additional labor rate for installation and maintenance - $/hr</t>
  </si>
  <si>
    <t>Other Available Optional Features and Accessories</t>
  </si>
  <si>
    <t>Optional Counter Interface Unit Type A</t>
  </si>
  <si>
    <t>PS480 Paper Bank</t>
  </si>
  <si>
    <t>Cabinet, Type FAC19</t>
  </si>
  <si>
    <t>Accessibility Handle</t>
  </si>
  <si>
    <t>VM Card</t>
  </si>
  <si>
    <t>USB 2.0 SD</t>
  </si>
  <si>
    <t>Hard Disk Drive</t>
  </si>
  <si>
    <t xml:space="preserve">FAC44 Cabinet </t>
  </si>
  <si>
    <t>HDD Encryption Unit</t>
  </si>
  <si>
    <t>Data Overwrite Security Unit</t>
  </si>
  <si>
    <t>Gigabit Ethernet Board</t>
  </si>
  <si>
    <t xml:space="preserve">IEEE 1284 Interface </t>
  </si>
  <si>
    <t>IEEE 802.11 Interface Board</t>
  </si>
  <si>
    <t xml:space="preserve">Handset </t>
  </si>
  <si>
    <t>Category 2 (Monochrome - 20 to 29 ppm)</t>
  </si>
  <si>
    <t>Regular Form Factor</t>
  </si>
  <si>
    <t>9228sp</t>
  </si>
  <si>
    <t>5000 TO 12000</t>
  </si>
  <si>
    <t>50 sheets</t>
  </si>
  <si>
    <t>500 sheets</t>
  </si>
  <si>
    <t>25% to 400%</t>
  </si>
  <si>
    <t>414130\414125</t>
  </si>
  <si>
    <t>1 Bin Tray BN3030</t>
  </si>
  <si>
    <t>Finisher SR790</t>
  </si>
  <si>
    <t>Booklet Finisher SR3000</t>
  </si>
  <si>
    <t>Bridge Unit BU3020</t>
  </si>
  <si>
    <t xml:space="preserve">Punch Unit Kit PU3000 </t>
  </si>
  <si>
    <t>Internal Shift Tray SH3010</t>
  </si>
  <si>
    <t xml:space="preserve">Large Capacity Tray </t>
  </si>
  <si>
    <t>Key Counter Bracket Type H</t>
  </si>
  <si>
    <t>Fax Option Type 3350</t>
  </si>
  <si>
    <t>32MB Memory Unit Type B</t>
  </si>
  <si>
    <t>G3 Interface Unit Type 3350</t>
  </si>
  <si>
    <t>Handset Type 1018</t>
  </si>
  <si>
    <t>Optinal Counter Interface</t>
  </si>
  <si>
    <t xml:space="preserve">IEEE802.11a/b/g Wireless Type J </t>
  </si>
  <si>
    <t>IEEE1284 Parallel Interface Board</t>
  </si>
  <si>
    <t>Bloothtooth Interface Unit</t>
  </si>
  <si>
    <t>File Format Converter</t>
  </si>
  <si>
    <t>USB Keyboard</t>
  </si>
  <si>
    <t>Hardware 4 pack Bundle of PPDM</t>
  </si>
  <si>
    <t>Data Overwrite Security</t>
  </si>
  <si>
    <t>Hard Disk Drive Option Type 5000 (40GB)</t>
  </si>
  <si>
    <t>Postscript3</t>
  </si>
  <si>
    <t>Java VM Card Type F</t>
  </si>
  <si>
    <t>Copy Data Security Unit Type F</t>
  </si>
  <si>
    <t>Category 4 (Monochrome - 40 to 49 ppm)</t>
  </si>
  <si>
    <t>9240sp</t>
  </si>
  <si>
    <t>9000 TO 25000</t>
  </si>
  <si>
    <t>100 sheets</t>
  </si>
  <si>
    <t>16 to 110lbs</t>
  </si>
  <si>
    <t>Letter, Legal, Ledger</t>
  </si>
  <si>
    <t>412730\414175</t>
  </si>
  <si>
    <t>FAC33 Cabinet</t>
  </si>
  <si>
    <t xml:space="preserve">Paper Feed Unit PB3040 </t>
  </si>
  <si>
    <t>LCIT PB3050</t>
  </si>
  <si>
    <t>LCIT RT3000</t>
  </si>
  <si>
    <t>Bridge Unit BU 3030</t>
  </si>
  <si>
    <t>1 Bin Tray BN3040</t>
  </si>
  <si>
    <t xml:space="preserve"> Booklet Finisher SR3020</t>
  </si>
  <si>
    <t>Finisher SR3030</t>
  </si>
  <si>
    <t>Punch Unit Type 3260</t>
  </si>
  <si>
    <t xml:space="preserve">HDD Encryption Unit Type A </t>
  </si>
  <si>
    <t>Fax Option Type 5000</t>
  </si>
  <si>
    <t>G3 Interface Unit Type 5000</t>
  </si>
  <si>
    <t>Gigabit Ethernet Board Type A</t>
  </si>
  <si>
    <t>IEEE1284 Interface Board Type A</t>
  </si>
  <si>
    <t>Bluetooth Interface Unit Type 3245</t>
  </si>
  <si>
    <t>File Format Converter Type E</t>
  </si>
  <si>
    <t>Data Overwrite Security Unit Type I</t>
  </si>
  <si>
    <t>Scanner Accessibility Option Type 4045</t>
  </si>
  <si>
    <t>RT43</t>
  </si>
  <si>
    <t>SR4030 Finisher</t>
  </si>
  <si>
    <t>SR4040 Finisher Saddle Stitch</t>
  </si>
  <si>
    <t>SR4050 Finisher</t>
  </si>
  <si>
    <t>2/3 Hole Punch Type 3260</t>
  </si>
  <si>
    <t>2/3 Hole Punch Type 1075</t>
  </si>
  <si>
    <t>Cover Interposer Tray</t>
  </si>
  <si>
    <t>Copy Tray</t>
  </si>
  <si>
    <t>81/2x14 Tray Type</t>
  </si>
  <si>
    <t xml:space="preserve">Type 1027 Key Counter </t>
  </si>
  <si>
    <t>Tab Sheet Holder</t>
  </si>
  <si>
    <t xml:space="preserve">11x17 Tray Unit </t>
  </si>
  <si>
    <t xml:space="preserve">Card Reader Bracket </t>
  </si>
  <si>
    <t>Output Jogger Unit Type 3260</t>
  </si>
  <si>
    <t>Output Jogger Unit Type 1075</t>
  </si>
  <si>
    <t xml:space="preserve">Copy Connector </t>
  </si>
  <si>
    <t xml:space="preserve">Multi Folding Unit </t>
  </si>
  <si>
    <t>BK5010 Prodution Booklet Maker</t>
  </si>
  <si>
    <t>Booklet Maker BK5010e</t>
  </si>
  <si>
    <t>CF5010 Cover Feeder</t>
  </si>
  <si>
    <t>TR5010 Trimmer</t>
  </si>
  <si>
    <t>Trimmer TR5010e</t>
  </si>
  <si>
    <t>Book Fold Unit 5010e</t>
  </si>
  <si>
    <t>BK5010 Rail Unit</t>
  </si>
  <si>
    <t>GBC Stream Punch III</t>
  </si>
  <si>
    <t>GBC Die Set 3 Hole</t>
  </si>
  <si>
    <t>GBC Die Set 11Hole</t>
  </si>
  <si>
    <t>GBC Die Set 19 Hole</t>
  </si>
  <si>
    <t>GBC Die Set 21 Hole</t>
  </si>
  <si>
    <t xml:space="preserve">GBC Die Set 32 Hole </t>
  </si>
  <si>
    <t>GBC 32 Hole Pro Click Die Set</t>
  </si>
  <si>
    <t>Fax Option</t>
  </si>
  <si>
    <t>G3 Interface Unit</t>
  </si>
  <si>
    <t>32MB Memory Unit</t>
  </si>
  <si>
    <t>Printer Scanner Unity</t>
  </si>
  <si>
    <t>Copy Data Security Unit</t>
  </si>
  <si>
    <t>Optional Counter Interface</t>
  </si>
  <si>
    <t xml:space="preserve">HDD Encryption </t>
  </si>
  <si>
    <t>Mail Box</t>
  </si>
  <si>
    <t>IEEE 1284 Parallel Interface Board</t>
  </si>
  <si>
    <t>IEEE 802.11 Wireless Interface Board</t>
  </si>
  <si>
    <t xml:space="preserve">Bluetooth Interface </t>
  </si>
  <si>
    <t>Gigabit Ethernet</t>
  </si>
  <si>
    <t>USB SD Slot</t>
  </si>
  <si>
    <t>Category 8 (Monochrome - 80 + ppm)</t>
  </si>
  <si>
    <t>9080sp</t>
  </si>
  <si>
    <t>50000 TO 100000</t>
  </si>
  <si>
    <t>Caster Table</t>
  </si>
  <si>
    <t>Punch Unit</t>
  </si>
  <si>
    <t>Bluetooth Interface</t>
  </si>
  <si>
    <t>Camera Direct Print Card</t>
  </si>
  <si>
    <t>Copy Data Security</t>
  </si>
  <si>
    <t>HDD Encryption</t>
  </si>
  <si>
    <t>Key Counter Bracket</t>
  </si>
  <si>
    <t>Category 10 a (Color/Monochrome - 20 to 29 color ppm)</t>
  </si>
  <si>
    <t>C2828SP</t>
  </si>
  <si>
    <t>414175/414130</t>
  </si>
  <si>
    <t>Paper Feed Unit</t>
  </si>
  <si>
    <t>1-Tray Paper Bank</t>
  </si>
  <si>
    <t>Tandem LCT</t>
  </si>
  <si>
    <t>Side LCT</t>
  </si>
  <si>
    <t>Inner 1-Bin Tray</t>
  </si>
  <si>
    <t>Internal Shift Sort Tray</t>
  </si>
  <si>
    <t>Bridge Unit</t>
  </si>
  <si>
    <t>SR3050 Finisher</t>
  </si>
  <si>
    <t>SR790 Finisher</t>
  </si>
  <si>
    <t>SR3000 Booklet Finisher</t>
  </si>
  <si>
    <t>G3 Interface</t>
  </si>
  <si>
    <t>Handset</t>
  </si>
  <si>
    <t>IEEE802.11b Wireless Interface</t>
  </si>
  <si>
    <t>IEEE1284 Parallel Interface</t>
  </si>
  <si>
    <t>Postscript</t>
  </si>
  <si>
    <t>Fiery Controller</t>
  </si>
  <si>
    <t>EFI Impose</t>
  </si>
  <si>
    <t>Color Profiler Suite</t>
  </si>
  <si>
    <t>Color Profiler Software Upgrade</t>
  </si>
  <si>
    <t>1000 Spectrophotometer</t>
  </si>
  <si>
    <t>Spot On</t>
  </si>
  <si>
    <t>Auto Trapping</t>
  </si>
  <si>
    <t>EFI Hot Folders</t>
  </si>
  <si>
    <t>Category 1</t>
  </si>
  <si>
    <t>Category 2</t>
  </si>
  <si>
    <t>Category 4</t>
  </si>
  <si>
    <t>Category 8</t>
  </si>
  <si>
    <t>Category 10a</t>
  </si>
  <si>
    <t>Speed Band</t>
  </si>
  <si>
    <t>B/W CPC</t>
  </si>
  <si>
    <t>Color CPC</t>
  </si>
  <si>
    <t>Standley</t>
  </si>
  <si>
    <t>10 to 19</t>
  </si>
  <si>
    <t>20 to 29</t>
  </si>
  <si>
    <t>40 to 49</t>
  </si>
  <si>
    <t>80 +</t>
  </si>
  <si>
    <t>10 to 19 color</t>
  </si>
  <si>
    <t>Category</t>
  </si>
  <si>
    <t>All Inclusive CPC Pricing (for DHS only)</t>
  </si>
  <si>
    <t xml:space="preserve">PLEASE NOTE: </t>
  </si>
  <si>
    <t>1. The numbers above only reflect the price of base model plus the accessories/features listed under "Required" and those considered required by OKDHS (including IPDS) in the price sheets.  Actual pricing may vary depending upon installed options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</si>
</sst>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.000000000_);_(&quot;$&quot;* \(#,##0.000000000\);_(&quot;$&quot;* &quot;-&quot;??_);_(@_)"/>
    <numFmt numFmtId="166" formatCode="0.00_)"/>
    <numFmt numFmtId="167" formatCode="_(&quot;$&quot;* #,##0.00000_);_(&quot;$&quot;* \(#,##0.00000\);_(&quot;$&quot;* &quot;-&quot;??_);_(@_)"/>
    <numFmt numFmtId="168" formatCode="&quot;$&quot;#,##0.0000"/>
    <numFmt numFmtId="169" formatCode="&quot;$&quot;#,##0.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i/>
      <sz val="16"/>
      <name val="Helv"/>
    </font>
    <font>
      <sz val="10"/>
      <color theme="1"/>
      <name val="Tahoma"/>
      <family val="2"/>
    </font>
    <font>
      <sz val="11"/>
      <name val="ＭＳ Ｐゴシック"/>
      <family val="3"/>
      <charset val="128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BAB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38" fontId="11" fillId="4" borderId="0" applyNumberFormat="0" applyBorder="0" applyAlignment="0" applyProtection="0"/>
    <xf numFmtId="0" fontId="12" fillId="0" borderId="6" applyNumberFormat="0" applyAlignment="0" applyProtection="0">
      <alignment horizontal="left" vertical="center"/>
    </xf>
    <xf numFmtId="0" fontId="12" fillId="0" borderId="5">
      <alignment horizontal="left" vertical="center"/>
    </xf>
    <xf numFmtId="10" fontId="11" fillId="5" borderId="1" applyNumberFormat="0" applyBorder="0" applyAlignment="0" applyProtection="0"/>
    <xf numFmtId="0" fontId="13" fillId="0" borderId="0" applyNumberFormat="0" applyFill="0" applyBorder="0" applyProtection="0"/>
    <xf numFmtId="166" fontId="14" fillId="0" borderId="0"/>
    <xf numFmtId="0" fontId="10" fillId="0" borderId="0"/>
    <xf numFmtId="0" fontId="9" fillId="0" borderId="0"/>
    <xf numFmtId="0" fontId="15" fillId="0" borderId="0"/>
    <xf numFmtId="1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8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0" fillId="3" borderId="1" xfId="0" applyFill="1" applyBorder="1" applyProtection="1">
      <protection locked="0"/>
    </xf>
    <xf numFmtId="0" fontId="0" fillId="0" borderId="0" xfId="0" applyBorder="1"/>
    <xf numFmtId="0" fontId="5" fillId="0" borderId="0" xfId="0" applyFont="1"/>
    <xf numFmtId="0" fontId="0" fillId="3" borderId="1" xfId="0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wrapText="1"/>
    </xf>
    <xf numFmtId="164" fontId="1" fillId="3" borderId="1" xfId="1" applyNumberFormat="1" applyFont="1" applyFill="1" applyBorder="1" applyAlignment="1" applyProtection="1">
      <alignment horizontal="right"/>
      <protection locked="0"/>
    </xf>
    <xf numFmtId="44" fontId="1" fillId="0" borderId="1" xfId="1" applyFont="1" applyBorder="1"/>
    <xf numFmtId="165" fontId="1" fillId="0" borderId="1" xfId="1" applyNumberFormat="1" applyFont="1" applyBorder="1"/>
    <xf numFmtId="44" fontId="1" fillId="3" borderId="1" xfId="1" applyFont="1" applyFill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44" fontId="1" fillId="3" borderId="1" xfId="1" applyFont="1" applyFill="1" applyBorder="1" applyProtection="1">
      <protection locked="0"/>
    </xf>
    <xf numFmtId="165" fontId="1" fillId="3" borderId="1" xfId="1" applyNumberFormat="1" applyFont="1" applyFill="1" applyBorder="1" applyProtection="1">
      <protection locked="0"/>
    </xf>
    <xf numFmtId="0" fontId="4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44" fontId="1" fillId="0" borderId="0" xfId="1" applyFont="1"/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44" fontId="1" fillId="0" borderId="0" xfId="1" applyFont="1" applyBorder="1"/>
    <xf numFmtId="44" fontId="1" fillId="3" borderId="1" xfId="1" applyFont="1" applyFill="1" applyBorder="1" applyAlignment="1" applyProtection="1">
      <alignment horizontal="left"/>
      <protection locked="0"/>
    </xf>
    <xf numFmtId="167" fontId="1" fillId="3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quotePrefix="1" applyFill="1" applyBorder="1" applyAlignment="1" applyProtection="1">
      <alignment horizontal="left"/>
      <protection locked="0"/>
    </xf>
    <xf numFmtId="164" fontId="1" fillId="3" borderId="1" xfId="1" applyNumberFormat="1" applyFont="1" applyFill="1" applyBorder="1" applyProtection="1">
      <protection locked="0"/>
    </xf>
    <xf numFmtId="0" fontId="3" fillId="0" borderId="0" xfId="0" applyFont="1"/>
    <xf numFmtId="164" fontId="1" fillId="0" borderId="1" xfId="1" applyNumberFormat="1" applyFont="1" applyBorder="1"/>
    <xf numFmtId="169" fontId="0" fillId="0" borderId="0" xfId="0" applyNumberFormat="1"/>
    <xf numFmtId="0" fontId="3" fillId="2" borderId="3" xfId="0" applyFont="1" applyFill="1" applyBorder="1" applyAlignment="1"/>
    <xf numFmtId="0" fontId="0" fillId="0" borderId="1" xfId="0" applyBorder="1"/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8" fillId="0" borderId="0" xfId="0" applyFont="1"/>
    <xf numFmtId="168" fontId="0" fillId="0" borderId="1" xfId="0" quotePrefix="1" applyNumberFormat="1" applyBorder="1"/>
    <xf numFmtId="168" fontId="0" fillId="0" borderId="1" xfId="0" applyNumberFormat="1" applyBorder="1"/>
    <xf numFmtId="0" fontId="0" fillId="0" borderId="0" xfId="0" applyAlignment="1">
      <alignment horizontal="left" wrapText="1"/>
    </xf>
    <xf numFmtId="0" fontId="17" fillId="6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3" borderId="3" xfId="0" quotePrefix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23">
    <cellStyle name="=C:\WINDOWS\SYSTEM32\COMMAND.COM" xfId="3"/>
    <cellStyle name="Comma 2" xfId="4"/>
    <cellStyle name="Comma 3" xfId="5"/>
    <cellStyle name="Currency" xfId="1" builtinId="4"/>
    <cellStyle name="Currency 2" xfId="6"/>
    <cellStyle name="Currency 3" xfId="2"/>
    <cellStyle name="Currency 4" xfId="19"/>
    <cellStyle name="Currency 5" xfId="21"/>
    <cellStyle name="Grey" xfId="7"/>
    <cellStyle name="Header1" xfId="8"/>
    <cellStyle name="Header2" xfId="9"/>
    <cellStyle name="Input [yellow]" xfId="10"/>
    <cellStyle name="Name" xfId="11"/>
    <cellStyle name="Normal" xfId="0" builtinId="0"/>
    <cellStyle name="Normal - Style1" xfId="12"/>
    <cellStyle name="Normal 2" xfId="13"/>
    <cellStyle name="Normal 3" xfId="14"/>
    <cellStyle name="Normal 3 3" xfId="15"/>
    <cellStyle name="Normal 4" xfId="20"/>
    <cellStyle name="Normal 5" xfId="22"/>
    <cellStyle name="Percent [2]" xfId="16"/>
    <cellStyle name="標準_~9654300" xfId="17"/>
    <cellStyle name="通貨 [0.00]_Price Data 2006-9-1 SFP" xfId="18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ABAB0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>
      <selection activeCell="B12" sqref="B12:G14"/>
    </sheetView>
  </sheetViews>
  <sheetFormatPr defaultRowHeight="15"/>
  <cols>
    <col min="2" max="2" width="12.42578125" bestFit="1" customWidth="1"/>
    <col min="3" max="3" width="12.5703125" bestFit="1" customWidth="1"/>
    <col min="4" max="4" width="13.5703125" bestFit="1" customWidth="1"/>
    <col min="9" max="9" width="9.5703125" bestFit="1" customWidth="1"/>
  </cols>
  <sheetData>
    <row r="1" spans="1:13" ht="21">
      <c r="A1" s="50" t="s">
        <v>257</v>
      </c>
    </row>
    <row r="3" spans="1:13">
      <c r="D3" s="54" t="s">
        <v>250</v>
      </c>
      <c r="E3" s="54"/>
      <c r="F3" s="54"/>
    </row>
    <row r="4" spans="1:13" ht="30">
      <c r="B4" s="48" t="s">
        <v>256</v>
      </c>
      <c r="C4" s="49" t="s">
        <v>247</v>
      </c>
      <c r="D4" s="49" t="s">
        <v>12</v>
      </c>
      <c r="E4" s="49" t="s">
        <v>248</v>
      </c>
      <c r="F4" s="49" t="s">
        <v>249</v>
      </c>
    </row>
    <row r="5" spans="1:13">
      <c r="B5" s="47" t="s">
        <v>242</v>
      </c>
      <c r="C5" s="47" t="s">
        <v>251</v>
      </c>
      <c r="D5" s="47" t="str">
        <f ca="1">INDIRECT("'"&amp;B5&amp;" - "&amp;D$3&amp;" (DHS)'!d10")&amp;" "&amp;INDIRECT("'"&amp;B5&amp;" - "&amp;D$3&amp;" (DHS)'!d11")</f>
        <v>Savin 917SP</v>
      </c>
      <c r="E5" s="51">
        <f ca="1">SUM(INDIRECT("'"&amp;B5&amp;" - "&amp;D$3&amp;" (DHS)'!k21:k35"),INDIRECT("'"&amp;B5&amp;" - "&amp;D$3&amp;" (DHS)'!k39"),INDIRECT("'"&amp;B5&amp;" - "&amp;D$3&amp;" (DHS)'!k40"),INDIRECT("'"&amp;B5&amp;" - "&amp;D$3&amp;" (DHS)'!k44"),INDIRECT("'"&amp;B5&amp;" - "&amp;D$3&amp;" (DHS)'!k46"),INDIRECT("'"&amp;B5&amp;" - "&amp;D$3&amp;" (DHS)'!k47"),INDIRECT("'"&amp;B5&amp;" - "&amp;D$3&amp;" (DHS)'!k51"),INDIRECT("'"&amp;B5&amp;" - "&amp;D$3&amp;" (DHS)'!k57"),INDIRECT("'"&amp;B5&amp;" - "&amp;D$3&amp;" (DHS)'!k59"),INDIRECT("'"&amp;B5&amp;" - "&amp;D$3&amp;" (DHS)'!k60"),INDIRECT("'"&amp;B5&amp;" - "&amp;D$3&amp;" (DHS)'!k62"))</f>
        <v>2.8650182622068435E-2</v>
      </c>
      <c r="F5" s="52"/>
    </row>
    <row r="6" spans="1:13">
      <c r="B6" s="47" t="s">
        <v>243</v>
      </c>
      <c r="C6" s="47" t="s">
        <v>252</v>
      </c>
      <c r="D6" s="47" t="str">
        <f t="shared" ref="D6:D9" ca="1" si="0">INDIRECT("'"&amp;B6&amp;" - "&amp;D$3&amp;" (DHS)'!d10")&amp;" "&amp;INDIRECT("'"&amp;B6&amp;" - "&amp;D$3&amp;" (DHS)'!d11")</f>
        <v>Savin 9228sp</v>
      </c>
      <c r="E6" s="51">
        <f t="shared" ref="E6:E9" ca="1" si="1">SUM(INDIRECT("'"&amp;B6&amp;" - "&amp;D$3&amp;" (DHS)'!k21:k35"),INDIRECT("'"&amp;B6&amp;" - "&amp;D$3&amp;" (DHS)'!k39"),INDIRECT("'"&amp;B6&amp;" - "&amp;D$3&amp;" (DHS)'!k40"),INDIRECT("'"&amp;B6&amp;" - "&amp;D$3&amp;" (DHS)'!k44"),INDIRECT("'"&amp;B6&amp;" - "&amp;D$3&amp;" (DHS)'!k46"),INDIRECT("'"&amp;B6&amp;" - "&amp;D$3&amp;" (DHS)'!k47"),INDIRECT("'"&amp;B6&amp;" - "&amp;D$3&amp;" (DHS)'!k51"),INDIRECT("'"&amp;B6&amp;" - "&amp;D$3&amp;" (DHS)'!k57"),INDIRECT("'"&amp;B6&amp;" - "&amp;D$3&amp;" (DHS)'!k59"),INDIRECT("'"&amp;B6&amp;" - "&amp;D$3&amp;" (DHS)'!k60"),INDIRECT("'"&amp;B6&amp;" - "&amp;D$3&amp;" (DHS)'!k62"))</f>
        <v>2.1597402777777778E-2</v>
      </c>
      <c r="F6" s="52"/>
    </row>
    <row r="7" spans="1:13">
      <c r="B7" s="47" t="s">
        <v>244</v>
      </c>
      <c r="C7" s="47" t="s">
        <v>253</v>
      </c>
      <c r="D7" s="47" t="str">
        <f t="shared" ca="1" si="0"/>
        <v>Savin 9240sp</v>
      </c>
      <c r="E7" s="51">
        <f t="shared" ca="1" si="1"/>
        <v>1.9434861111111108E-2</v>
      </c>
      <c r="F7" s="52"/>
      <c r="I7" s="45"/>
    </row>
    <row r="8" spans="1:13">
      <c r="B8" s="47" t="s">
        <v>245</v>
      </c>
      <c r="C8" s="47" t="s">
        <v>254</v>
      </c>
      <c r="D8" s="47" t="str">
        <f t="shared" ca="1" si="0"/>
        <v>Savin 9080sp</v>
      </c>
      <c r="E8" s="51">
        <f t="shared" ca="1" si="1"/>
        <v>1.9211521352313167E-2</v>
      </c>
      <c r="F8" s="52"/>
      <c r="I8" s="45"/>
    </row>
    <row r="9" spans="1:13">
      <c r="B9" s="47" t="s">
        <v>246</v>
      </c>
      <c r="C9" s="47" t="s">
        <v>255</v>
      </c>
      <c r="D9" s="47" t="str">
        <f t="shared" ca="1" si="0"/>
        <v>Savin C2828SP</v>
      </c>
      <c r="E9" s="51">
        <f t="shared" ca="1" si="1"/>
        <v>2.7843486111111111E-2</v>
      </c>
      <c r="F9" s="52">
        <f ca="1">SUM(INDIRECT("'"&amp;B9&amp;" - "&amp;D$3&amp;" (DHS)'!l21:l35"),INDIRECT("'"&amp;B9&amp;" - "&amp;D$3&amp;" (DHS)'!l39"),INDIRECT("'"&amp;B9&amp;" - "&amp;D$3&amp;" (DHS)'!l40"),INDIRECT("'"&amp;B9&amp;" - "&amp;D$3&amp;" (DHS)'!l44"),INDIRECT("'"&amp;B9&amp;" - "&amp;D$3&amp;" (DHS)'!l46"),INDIRECT("'"&amp;B9&amp;" - "&amp;D$3&amp;" (DHS)'!l47"),INDIRECT("'"&amp;B9&amp;" - "&amp;D$3&amp;" (DHS)'!l51"),INDIRECT("'"&amp;B9&amp;" - "&amp;D$3&amp;" (DHS)'!l57"),INDIRECT("'"&amp;B9&amp;" - "&amp;D$3&amp;" (DHS)'!l59"),INDIRECT("'"&amp;B9&amp;" - "&amp;D$3&amp;" (DHS)'!l60"),INDIRECT("'"&amp;B9&amp;" - "&amp;D$3&amp;" (DHS)'!l62"))</f>
        <v>5.2499999999999998E-2</v>
      </c>
      <c r="I9" s="45"/>
    </row>
    <row r="10" spans="1:13">
      <c r="I10" s="45"/>
    </row>
    <row r="11" spans="1:13">
      <c r="B11" s="43" t="s">
        <v>258</v>
      </c>
    </row>
    <row r="12" spans="1:13" ht="29.25" customHeight="1">
      <c r="B12" s="55" t="s">
        <v>259</v>
      </c>
      <c r="C12" s="55"/>
      <c r="D12" s="55"/>
      <c r="E12" s="55"/>
      <c r="F12" s="55"/>
      <c r="G12" s="55"/>
      <c r="H12" s="53"/>
      <c r="I12" s="53"/>
      <c r="J12" s="53"/>
      <c r="K12" s="53"/>
      <c r="L12" s="53"/>
      <c r="M12" s="53"/>
    </row>
    <row r="13" spans="1:13">
      <c r="B13" s="56"/>
      <c r="C13" s="56"/>
      <c r="D13" s="56"/>
      <c r="E13" s="56"/>
      <c r="F13" s="56"/>
      <c r="G13" s="56"/>
    </row>
    <row r="14" spans="1:13">
      <c r="B14" s="56"/>
      <c r="C14" s="56"/>
      <c r="D14" s="56"/>
      <c r="E14" s="56"/>
      <c r="F14" s="56"/>
      <c r="G14" s="56"/>
    </row>
  </sheetData>
  <mergeCells count="2">
    <mergeCell ref="D3:F3"/>
    <mergeCell ref="B12:G14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tabSelected="1" zoomScale="80" zoomScaleNormal="80" workbookViewId="0"/>
  </sheetViews>
  <sheetFormatPr defaultRowHeight="15"/>
  <cols>
    <col min="1" max="1" width="4.5703125" customWidth="1"/>
    <col min="2" max="2" width="3.5703125" style="1" customWidth="1"/>
    <col min="3" max="3" width="44" customWidth="1"/>
    <col min="4" max="4" width="17.5703125" customWidth="1"/>
    <col min="5" max="5" width="22" customWidth="1"/>
    <col min="6" max="6" width="11.7109375" hidden="1" customWidth="1"/>
    <col min="7" max="7" width="11.28515625" hidden="1" customWidth="1"/>
    <col min="8" max="9" width="11.42578125" hidden="1" customWidth="1"/>
    <col min="10" max="10" width="10.5703125" hidden="1" customWidth="1"/>
    <col min="11" max="11" width="21.7109375" bestFit="1" customWidth="1"/>
    <col min="12" max="12" width="34.42578125" bestFit="1" customWidth="1"/>
    <col min="250" max="250" width="4.5703125" customWidth="1"/>
    <col min="251" max="251" width="3.5703125" customWidth="1"/>
    <col min="252" max="252" width="44" customWidth="1"/>
    <col min="253" max="254" width="17.5703125" customWidth="1"/>
    <col min="255" max="255" width="11.7109375" customWidth="1"/>
    <col min="256" max="256" width="11.28515625" bestFit="1" customWidth="1"/>
    <col min="257" max="257" width="10.7109375" customWidth="1"/>
    <col min="258" max="259" width="11.42578125" customWidth="1"/>
    <col min="260" max="260" width="10.5703125" customWidth="1"/>
    <col min="261" max="261" width="15.5703125" bestFit="1" customWidth="1"/>
    <col min="262" max="262" width="16.7109375" customWidth="1"/>
    <col min="263" max="264" width="15.28515625" bestFit="1" customWidth="1"/>
    <col min="506" max="506" width="4.5703125" customWidth="1"/>
    <col min="507" max="507" width="3.5703125" customWidth="1"/>
    <col min="508" max="508" width="44" customWidth="1"/>
    <col min="509" max="510" width="17.5703125" customWidth="1"/>
    <col min="511" max="511" width="11.7109375" customWidth="1"/>
    <col min="512" max="512" width="11.28515625" bestFit="1" customWidth="1"/>
    <col min="513" max="513" width="10.7109375" customWidth="1"/>
    <col min="514" max="515" width="11.42578125" customWidth="1"/>
    <col min="516" max="516" width="10.5703125" customWidth="1"/>
    <col min="517" max="517" width="15.5703125" bestFit="1" customWidth="1"/>
    <col min="518" max="518" width="16.7109375" customWidth="1"/>
    <col min="519" max="520" width="15.28515625" bestFit="1" customWidth="1"/>
    <col min="762" max="762" width="4.5703125" customWidth="1"/>
    <col min="763" max="763" width="3.5703125" customWidth="1"/>
    <col min="764" max="764" width="44" customWidth="1"/>
    <col min="765" max="766" width="17.5703125" customWidth="1"/>
    <col min="767" max="767" width="11.7109375" customWidth="1"/>
    <col min="768" max="768" width="11.28515625" bestFit="1" customWidth="1"/>
    <col min="769" max="769" width="10.7109375" customWidth="1"/>
    <col min="770" max="771" width="11.42578125" customWidth="1"/>
    <col min="772" max="772" width="10.5703125" customWidth="1"/>
    <col min="773" max="773" width="15.5703125" bestFit="1" customWidth="1"/>
    <col min="774" max="774" width="16.7109375" customWidth="1"/>
    <col min="775" max="776" width="15.28515625" bestFit="1" customWidth="1"/>
    <col min="1018" max="1018" width="4.5703125" customWidth="1"/>
    <col min="1019" max="1019" width="3.5703125" customWidth="1"/>
    <col min="1020" max="1020" width="44" customWidth="1"/>
    <col min="1021" max="1022" width="17.5703125" customWidth="1"/>
    <col min="1023" max="1023" width="11.7109375" customWidth="1"/>
    <col min="1024" max="1024" width="11.28515625" bestFit="1" customWidth="1"/>
    <col min="1025" max="1025" width="10.7109375" customWidth="1"/>
    <col min="1026" max="1027" width="11.42578125" customWidth="1"/>
    <col min="1028" max="1028" width="10.5703125" customWidth="1"/>
    <col min="1029" max="1029" width="15.5703125" bestFit="1" customWidth="1"/>
    <col min="1030" max="1030" width="16.7109375" customWidth="1"/>
    <col min="1031" max="1032" width="15.28515625" bestFit="1" customWidth="1"/>
    <col min="1274" max="1274" width="4.5703125" customWidth="1"/>
    <col min="1275" max="1275" width="3.5703125" customWidth="1"/>
    <col min="1276" max="1276" width="44" customWidth="1"/>
    <col min="1277" max="1278" width="17.5703125" customWidth="1"/>
    <col min="1279" max="1279" width="11.7109375" customWidth="1"/>
    <col min="1280" max="1280" width="11.28515625" bestFit="1" customWidth="1"/>
    <col min="1281" max="1281" width="10.7109375" customWidth="1"/>
    <col min="1282" max="1283" width="11.42578125" customWidth="1"/>
    <col min="1284" max="1284" width="10.5703125" customWidth="1"/>
    <col min="1285" max="1285" width="15.5703125" bestFit="1" customWidth="1"/>
    <col min="1286" max="1286" width="16.7109375" customWidth="1"/>
    <col min="1287" max="1288" width="15.28515625" bestFit="1" customWidth="1"/>
    <col min="1530" max="1530" width="4.5703125" customWidth="1"/>
    <col min="1531" max="1531" width="3.5703125" customWidth="1"/>
    <col min="1532" max="1532" width="44" customWidth="1"/>
    <col min="1533" max="1534" width="17.5703125" customWidth="1"/>
    <col min="1535" max="1535" width="11.7109375" customWidth="1"/>
    <col min="1536" max="1536" width="11.28515625" bestFit="1" customWidth="1"/>
    <col min="1537" max="1537" width="10.7109375" customWidth="1"/>
    <col min="1538" max="1539" width="11.42578125" customWidth="1"/>
    <col min="1540" max="1540" width="10.5703125" customWidth="1"/>
    <col min="1541" max="1541" width="15.5703125" bestFit="1" customWidth="1"/>
    <col min="1542" max="1542" width="16.7109375" customWidth="1"/>
    <col min="1543" max="1544" width="15.28515625" bestFit="1" customWidth="1"/>
    <col min="1786" max="1786" width="4.5703125" customWidth="1"/>
    <col min="1787" max="1787" width="3.5703125" customWidth="1"/>
    <col min="1788" max="1788" width="44" customWidth="1"/>
    <col min="1789" max="1790" width="17.5703125" customWidth="1"/>
    <col min="1791" max="1791" width="11.7109375" customWidth="1"/>
    <col min="1792" max="1792" width="11.28515625" bestFit="1" customWidth="1"/>
    <col min="1793" max="1793" width="10.7109375" customWidth="1"/>
    <col min="1794" max="1795" width="11.42578125" customWidth="1"/>
    <col min="1796" max="1796" width="10.5703125" customWidth="1"/>
    <col min="1797" max="1797" width="15.5703125" bestFit="1" customWidth="1"/>
    <col min="1798" max="1798" width="16.7109375" customWidth="1"/>
    <col min="1799" max="1800" width="15.28515625" bestFit="1" customWidth="1"/>
    <col min="2042" max="2042" width="4.5703125" customWidth="1"/>
    <col min="2043" max="2043" width="3.5703125" customWidth="1"/>
    <col min="2044" max="2044" width="44" customWidth="1"/>
    <col min="2045" max="2046" width="17.5703125" customWidth="1"/>
    <col min="2047" max="2047" width="11.7109375" customWidth="1"/>
    <col min="2048" max="2048" width="11.28515625" bestFit="1" customWidth="1"/>
    <col min="2049" max="2049" width="10.7109375" customWidth="1"/>
    <col min="2050" max="2051" width="11.42578125" customWidth="1"/>
    <col min="2052" max="2052" width="10.5703125" customWidth="1"/>
    <col min="2053" max="2053" width="15.5703125" bestFit="1" customWidth="1"/>
    <col min="2054" max="2054" width="16.7109375" customWidth="1"/>
    <col min="2055" max="2056" width="15.28515625" bestFit="1" customWidth="1"/>
    <col min="2298" max="2298" width="4.5703125" customWidth="1"/>
    <col min="2299" max="2299" width="3.5703125" customWidth="1"/>
    <col min="2300" max="2300" width="44" customWidth="1"/>
    <col min="2301" max="2302" width="17.5703125" customWidth="1"/>
    <col min="2303" max="2303" width="11.7109375" customWidth="1"/>
    <col min="2304" max="2304" width="11.28515625" bestFit="1" customWidth="1"/>
    <col min="2305" max="2305" width="10.7109375" customWidth="1"/>
    <col min="2306" max="2307" width="11.42578125" customWidth="1"/>
    <col min="2308" max="2308" width="10.5703125" customWidth="1"/>
    <col min="2309" max="2309" width="15.5703125" bestFit="1" customWidth="1"/>
    <col min="2310" max="2310" width="16.7109375" customWidth="1"/>
    <col min="2311" max="2312" width="15.28515625" bestFit="1" customWidth="1"/>
    <col min="2554" max="2554" width="4.5703125" customWidth="1"/>
    <col min="2555" max="2555" width="3.5703125" customWidth="1"/>
    <col min="2556" max="2556" width="44" customWidth="1"/>
    <col min="2557" max="2558" width="17.5703125" customWidth="1"/>
    <col min="2559" max="2559" width="11.7109375" customWidth="1"/>
    <col min="2560" max="2560" width="11.28515625" bestFit="1" customWidth="1"/>
    <col min="2561" max="2561" width="10.7109375" customWidth="1"/>
    <col min="2562" max="2563" width="11.42578125" customWidth="1"/>
    <col min="2564" max="2564" width="10.5703125" customWidth="1"/>
    <col min="2565" max="2565" width="15.5703125" bestFit="1" customWidth="1"/>
    <col min="2566" max="2566" width="16.7109375" customWidth="1"/>
    <col min="2567" max="2568" width="15.28515625" bestFit="1" customWidth="1"/>
    <col min="2810" max="2810" width="4.5703125" customWidth="1"/>
    <col min="2811" max="2811" width="3.5703125" customWidth="1"/>
    <col min="2812" max="2812" width="44" customWidth="1"/>
    <col min="2813" max="2814" width="17.5703125" customWidth="1"/>
    <col min="2815" max="2815" width="11.7109375" customWidth="1"/>
    <col min="2816" max="2816" width="11.28515625" bestFit="1" customWidth="1"/>
    <col min="2817" max="2817" width="10.7109375" customWidth="1"/>
    <col min="2818" max="2819" width="11.42578125" customWidth="1"/>
    <col min="2820" max="2820" width="10.5703125" customWidth="1"/>
    <col min="2821" max="2821" width="15.5703125" bestFit="1" customWidth="1"/>
    <col min="2822" max="2822" width="16.7109375" customWidth="1"/>
    <col min="2823" max="2824" width="15.28515625" bestFit="1" customWidth="1"/>
    <col min="3066" max="3066" width="4.5703125" customWidth="1"/>
    <col min="3067" max="3067" width="3.5703125" customWidth="1"/>
    <col min="3068" max="3068" width="44" customWidth="1"/>
    <col min="3069" max="3070" width="17.5703125" customWidth="1"/>
    <col min="3071" max="3071" width="11.7109375" customWidth="1"/>
    <col min="3072" max="3072" width="11.28515625" bestFit="1" customWidth="1"/>
    <col min="3073" max="3073" width="10.7109375" customWidth="1"/>
    <col min="3074" max="3075" width="11.42578125" customWidth="1"/>
    <col min="3076" max="3076" width="10.5703125" customWidth="1"/>
    <col min="3077" max="3077" width="15.5703125" bestFit="1" customWidth="1"/>
    <col min="3078" max="3078" width="16.7109375" customWidth="1"/>
    <col min="3079" max="3080" width="15.28515625" bestFit="1" customWidth="1"/>
    <col min="3322" max="3322" width="4.5703125" customWidth="1"/>
    <col min="3323" max="3323" width="3.5703125" customWidth="1"/>
    <col min="3324" max="3324" width="44" customWidth="1"/>
    <col min="3325" max="3326" width="17.5703125" customWidth="1"/>
    <col min="3327" max="3327" width="11.7109375" customWidth="1"/>
    <col min="3328" max="3328" width="11.28515625" bestFit="1" customWidth="1"/>
    <col min="3329" max="3329" width="10.7109375" customWidth="1"/>
    <col min="3330" max="3331" width="11.42578125" customWidth="1"/>
    <col min="3332" max="3332" width="10.5703125" customWidth="1"/>
    <col min="3333" max="3333" width="15.5703125" bestFit="1" customWidth="1"/>
    <col min="3334" max="3334" width="16.7109375" customWidth="1"/>
    <col min="3335" max="3336" width="15.28515625" bestFit="1" customWidth="1"/>
    <col min="3578" max="3578" width="4.5703125" customWidth="1"/>
    <col min="3579" max="3579" width="3.5703125" customWidth="1"/>
    <col min="3580" max="3580" width="44" customWidth="1"/>
    <col min="3581" max="3582" width="17.5703125" customWidth="1"/>
    <col min="3583" max="3583" width="11.7109375" customWidth="1"/>
    <col min="3584" max="3584" width="11.28515625" bestFit="1" customWidth="1"/>
    <col min="3585" max="3585" width="10.7109375" customWidth="1"/>
    <col min="3586" max="3587" width="11.42578125" customWidth="1"/>
    <col min="3588" max="3588" width="10.5703125" customWidth="1"/>
    <col min="3589" max="3589" width="15.5703125" bestFit="1" customWidth="1"/>
    <col min="3590" max="3590" width="16.7109375" customWidth="1"/>
    <col min="3591" max="3592" width="15.28515625" bestFit="1" customWidth="1"/>
    <col min="3834" max="3834" width="4.5703125" customWidth="1"/>
    <col min="3835" max="3835" width="3.5703125" customWidth="1"/>
    <col min="3836" max="3836" width="44" customWidth="1"/>
    <col min="3837" max="3838" width="17.5703125" customWidth="1"/>
    <col min="3839" max="3839" width="11.7109375" customWidth="1"/>
    <col min="3840" max="3840" width="11.28515625" bestFit="1" customWidth="1"/>
    <col min="3841" max="3841" width="10.7109375" customWidth="1"/>
    <col min="3842" max="3843" width="11.42578125" customWidth="1"/>
    <col min="3844" max="3844" width="10.5703125" customWidth="1"/>
    <col min="3845" max="3845" width="15.5703125" bestFit="1" customWidth="1"/>
    <col min="3846" max="3846" width="16.7109375" customWidth="1"/>
    <col min="3847" max="3848" width="15.28515625" bestFit="1" customWidth="1"/>
    <col min="4090" max="4090" width="4.5703125" customWidth="1"/>
    <col min="4091" max="4091" width="3.5703125" customWidth="1"/>
    <col min="4092" max="4092" width="44" customWidth="1"/>
    <col min="4093" max="4094" width="17.5703125" customWidth="1"/>
    <col min="4095" max="4095" width="11.7109375" customWidth="1"/>
    <col min="4096" max="4096" width="11.28515625" bestFit="1" customWidth="1"/>
    <col min="4097" max="4097" width="10.7109375" customWidth="1"/>
    <col min="4098" max="4099" width="11.42578125" customWidth="1"/>
    <col min="4100" max="4100" width="10.5703125" customWidth="1"/>
    <col min="4101" max="4101" width="15.5703125" bestFit="1" customWidth="1"/>
    <col min="4102" max="4102" width="16.7109375" customWidth="1"/>
    <col min="4103" max="4104" width="15.28515625" bestFit="1" customWidth="1"/>
    <col min="4346" max="4346" width="4.5703125" customWidth="1"/>
    <col min="4347" max="4347" width="3.5703125" customWidth="1"/>
    <col min="4348" max="4348" width="44" customWidth="1"/>
    <col min="4349" max="4350" width="17.5703125" customWidth="1"/>
    <col min="4351" max="4351" width="11.7109375" customWidth="1"/>
    <col min="4352" max="4352" width="11.28515625" bestFit="1" customWidth="1"/>
    <col min="4353" max="4353" width="10.7109375" customWidth="1"/>
    <col min="4354" max="4355" width="11.42578125" customWidth="1"/>
    <col min="4356" max="4356" width="10.5703125" customWidth="1"/>
    <col min="4357" max="4357" width="15.5703125" bestFit="1" customWidth="1"/>
    <col min="4358" max="4358" width="16.7109375" customWidth="1"/>
    <col min="4359" max="4360" width="15.28515625" bestFit="1" customWidth="1"/>
    <col min="4602" max="4602" width="4.5703125" customWidth="1"/>
    <col min="4603" max="4603" width="3.5703125" customWidth="1"/>
    <col min="4604" max="4604" width="44" customWidth="1"/>
    <col min="4605" max="4606" width="17.5703125" customWidth="1"/>
    <col min="4607" max="4607" width="11.7109375" customWidth="1"/>
    <col min="4608" max="4608" width="11.28515625" bestFit="1" customWidth="1"/>
    <col min="4609" max="4609" width="10.7109375" customWidth="1"/>
    <col min="4610" max="4611" width="11.42578125" customWidth="1"/>
    <col min="4612" max="4612" width="10.5703125" customWidth="1"/>
    <col min="4613" max="4613" width="15.5703125" bestFit="1" customWidth="1"/>
    <col min="4614" max="4614" width="16.7109375" customWidth="1"/>
    <col min="4615" max="4616" width="15.28515625" bestFit="1" customWidth="1"/>
    <col min="4858" max="4858" width="4.5703125" customWidth="1"/>
    <col min="4859" max="4859" width="3.5703125" customWidth="1"/>
    <col min="4860" max="4860" width="44" customWidth="1"/>
    <col min="4861" max="4862" width="17.5703125" customWidth="1"/>
    <col min="4863" max="4863" width="11.7109375" customWidth="1"/>
    <col min="4864" max="4864" width="11.28515625" bestFit="1" customWidth="1"/>
    <col min="4865" max="4865" width="10.7109375" customWidth="1"/>
    <col min="4866" max="4867" width="11.42578125" customWidth="1"/>
    <col min="4868" max="4868" width="10.5703125" customWidth="1"/>
    <col min="4869" max="4869" width="15.5703125" bestFit="1" customWidth="1"/>
    <col min="4870" max="4870" width="16.7109375" customWidth="1"/>
    <col min="4871" max="4872" width="15.28515625" bestFit="1" customWidth="1"/>
    <col min="5114" max="5114" width="4.5703125" customWidth="1"/>
    <col min="5115" max="5115" width="3.5703125" customWidth="1"/>
    <col min="5116" max="5116" width="44" customWidth="1"/>
    <col min="5117" max="5118" width="17.5703125" customWidth="1"/>
    <col min="5119" max="5119" width="11.7109375" customWidth="1"/>
    <col min="5120" max="5120" width="11.28515625" bestFit="1" customWidth="1"/>
    <col min="5121" max="5121" width="10.7109375" customWidth="1"/>
    <col min="5122" max="5123" width="11.42578125" customWidth="1"/>
    <col min="5124" max="5124" width="10.5703125" customWidth="1"/>
    <col min="5125" max="5125" width="15.5703125" bestFit="1" customWidth="1"/>
    <col min="5126" max="5126" width="16.7109375" customWidth="1"/>
    <col min="5127" max="5128" width="15.28515625" bestFit="1" customWidth="1"/>
    <col min="5370" max="5370" width="4.5703125" customWidth="1"/>
    <col min="5371" max="5371" width="3.5703125" customWidth="1"/>
    <col min="5372" max="5372" width="44" customWidth="1"/>
    <col min="5373" max="5374" width="17.5703125" customWidth="1"/>
    <col min="5375" max="5375" width="11.7109375" customWidth="1"/>
    <col min="5376" max="5376" width="11.28515625" bestFit="1" customWidth="1"/>
    <col min="5377" max="5377" width="10.7109375" customWidth="1"/>
    <col min="5378" max="5379" width="11.42578125" customWidth="1"/>
    <col min="5380" max="5380" width="10.5703125" customWidth="1"/>
    <col min="5381" max="5381" width="15.5703125" bestFit="1" customWidth="1"/>
    <col min="5382" max="5382" width="16.7109375" customWidth="1"/>
    <col min="5383" max="5384" width="15.28515625" bestFit="1" customWidth="1"/>
    <col min="5626" max="5626" width="4.5703125" customWidth="1"/>
    <col min="5627" max="5627" width="3.5703125" customWidth="1"/>
    <col min="5628" max="5628" width="44" customWidth="1"/>
    <col min="5629" max="5630" width="17.5703125" customWidth="1"/>
    <col min="5631" max="5631" width="11.7109375" customWidth="1"/>
    <col min="5632" max="5632" width="11.28515625" bestFit="1" customWidth="1"/>
    <col min="5633" max="5633" width="10.7109375" customWidth="1"/>
    <col min="5634" max="5635" width="11.42578125" customWidth="1"/>
    <col min="5636" max="5636" width="10.5703125" customWidth="1"/>
    <col min="5637" max="5637" width="15.5703125" bestFit="1" customWidth="1"/>
    <col min="5638" max="5638" width="16.7109375" customWidth="1"/>
    <col min="5639" max="5640" width="15.28515625" bestFit="1" customWidth="1"/>
    <col min="5882" max="5882" width="4.5703125" customWidth="1"/>
    <col min="5883" max="5883" width="3.5703125" customWidth="1"/>
    <col min="5884" max="5884" width="44" customWidth="1"/>
    <col min="5885" max="5886" width="17.5703125" customWidth="1"/>
    <col min="5887" max="5887" width="11.7109375" customWidth="1"/>
    <col min="5888" max="5888" width="11.28515625" bestFit="1" customWidth="1"/>
    <col min="5889" max="5889" width="10.7109375" customWidth="1"/>
    <col min="5890" max="5891" width="11.42578125" customWidth="1"/>
    <col min="5892" max="5892" width="10.5703125" customWidth="1"/>
    <col min="5893" max="5893" width="15.5703125" bestFit="1" customWidth="1"/>
    <col min="5894" max="5894" width="16.7109375" customWidth="1"/>
    <col min="5895" max="5896" width="15.28515625" bestFit="1" customWidth="1"/>
    <col min="6138" max="6138" width="4.5703125" customWidth="1"/>
    <col min="6139" max="6139" width="3.5703125" customWidth="1"/>
    <col min="6140" max="6140" width="44" customWidth="1"/>
    <col min="6141" max="6142" width="17.5703125" customWidth="1"/>
    <col min="6143" max="6143" width="11.7109375" customWidth="1"/>
    <col min="6144" max="6144" width="11.28515625" bestFit="1" customWidth="1"/>
    <col min="6145" max="6145" width="10.7109375" customWidth="1"/>
    <col min="6146" max="6147" width="11.42578125" customWidth="1"/>
    <col min="6148" max="6148" width="10.5703125" customWidth="1"/>
    <col min="6149" max="6149" width="15.5703125" bestFit="1" customWidth="1"/>
    <col min="6150" max="6150" width="16.7109375" customWidth="1"/>
    <col min="6151" max="6152" width="15.28515625" bestFit="1" customWidth="1"/>
    <col min="6394" max="6394" width="4.5703125" customWidth="1"/>
    <col min="6395" max="6395" width="3.5703125" customWidth="1"/>
    <col min="6396" max="6396" width="44" customWidth="1"/>
    <col min="6397" max="6398" width="17.5703125" customWidth="1"/>
    <col min="6399" max="6399" width="11.7109375" customWidth="1"/>
    <col min="6400" max="6400" width="11.28515625" bestFit="1" customWidth="1"/>
    <col min="6401" max="6401" width="10.7109375" customWidth="1"/>
    <col min="6402" max="6403" width="11.42578125" customWidth="1"/>
    <col min="6404" max="6404" width="10.5703125" customWidth="1"/>
    <col min="6405" max="6405" width="15.5703125" bestFit="1" customWidth="1"/>
    <col min="6406" max="6406" width="16.7109375" customWidth="1"/>
    <col min="6407" max="6408" width="15.28515625" bestFit="1" customWidth="1"/>
    <col min="6650" max="6650" width="4.5703125" customWidth="1"/>
    <col min="6651" max="6651" width="3.5703125" customWidth="1"/>
    <col min="6652" max="6652" width="44" customWidth="1"/>
    <col min="6653" max="6654" width="17.5703125" customWidth="1"/>
    <col min="6655" max="6655" width="11.7109375" customWidth="1"/>
    <col min="6656" max="6656" width="11.28515625" bestFit="1" customWidth="1"/>
    <col min="6657" max="6657" width="10.7109375" customWidth="1"/>
    <col min="6658" max="6659" width="11.42578125" customWidth="1"/>
    <col min="6660" max="6660" width="10.5703125" customWidth="1"/>
    <col min="6661" max="6661" width="15.5703125" bestFit="1" customWidth="1"/>
    <col min="6662" max="6662" width="16.7109375" customWidth="1"/>
    <col min="6663" max="6664" width="15.28515625" bestFit="1" customWidth="1"/>
    <col min="6906" max="6906" width="4.5703125" customWidth="1"/>
    <col min="6907" max="6907" width="3.5703125" customWidth="1"/>
    <col min="6908" max="6908" width="44" customWidth="1"/>
    <col min="6909" max="6910" width="17.5703125" customWidth="1"/>
    <col min="6911" max="6911" width="11.7109375" customWidth="1"/>
    <col min="6912" max="6912" width="11.28515625" bestFit="1" customWidth="1"/>
    <col min="6913" max="6913" width="10.7109375" customWidth="1"/>
    <col min="6914" max="6915" width="11.42578125" customWidth="1"/>
    <col min="6916" max="6916" width="10.5703125" customWidth="1"/>
    <col min="6917" max="6917" width="15.5703125" bestFit="1" customWidth="1"/>
    <col min="6918" max="6918" width="16.7109375" customWidth="1"/>
    <col min="6919" max="6920" width="15.28515625" bestFit="1" customWidth="1"/>
    <col min="7162" max="7162" width="4.5703125" customWidth="1"/>
    <col min="7163" max="7163" width="3.5703125" customWidth="1"/>
    <col min="7164" max="7164" width="44" customWidth="1"/>
    <col min="7165" max="7166" width="17.5703125" customWidth="1"/>
    <col min="7167" max="7167" width="11.7109375" customWidth="1"/>
    <col min="7168" max="7168" width="11.28515625" bestFit="1" customWidth="1"/>
    <col min="7169" max="7169" width="10.7109375" customWidth="1"/>
    <col min="7170" max="7171" width="11.42578125" customWidth="1"/>
    <col min="7172" max="7172" width="10.5703125" customWidth="1"/>
    <col min="7173" max="7173" width="15.5703125" bestFit="1" customWidth="1"/>
    <col min="7174" max="7174" width="16.7109375" customWidth="1"/>
    <col min="7175" max="7176" width="15.28515625" bestFit="1" customWidth="1"/>
    <col min="7418" max="7418" width="4.5703125" customWidth="1"/>
    <col min="7419" max="7419" width="3.5703125" customWidth="1"/>
    <col min="7420" max="7420" width="44" customWidth="1"/>
    <col min="7421" max="7422" width="17.5703125" customWidth="1"/>
    <col min="7423" max="7423" width="11.7109375" customWidth="1"/>
    <col min="7424" max="7424" width="11.28515625" bestFit="1" customWidth="1"/>
    <col min="7425" max="7425" width="10.7109375" customWidth="1"/>
    <col min="7426" max="7427" width="11.42578125" customWidth="1"/>
    <col min="7428" max="7428" width="10.5703125" customWidth="1"/>
    <col min="7429" max="7429" width="15.5703125" bestFit="1" customWidth="1"/>
    <col min="7430" max="7430" width="16.7109375" customWidth="1"/>
    <col min="7431" max="7432" width="15.28515625" bestFit="1" customWidth="1"/>
    <col min="7674" max="7674" width="4.5703125" customWidth="1"/>
    <col min="7675" max="7675" width="3.5703125" customWidth="1"/>
    <col min="7676" max="7676" width="44" customWidth="1"/>
    <col min="7677" max="7678" width="17.5703125" customWidth="1"/>
    <col min="7679" max="7679" width="11.7109375" customWidth="1"/>
    <col min="7680" max="7680" width="11.28515625" bestFit="1" customWidth="1"/>
    <col min="7681" max="7681" width="10.7109375" customWidth="1"/>
    <col min="7682" max="7683" width="11.42578125" customWidth="1"/>
    <col min="7684" max="7684" width="10.5703125" customWidth="1"/>
    <col min="7685" max="7685" width="15.5703125" bestFit="1" customWidth="1"/>
    <col min="7686" max="7686" width="16.7109375" customWidth="1"/>
    <col min="7687" max="7688" width="15.28515625" bestFit="1" customWidth="1"/>
    <col min="7930" max="7930" width="4.5703125" customWidth="1"/>
    <col min="7931" max="7931" width="3.5703125" customWidth="1"/>
    <col min="7932" max="7932" width="44" customWidth="1"/>
    <col min="7933" max="7934" width="17.5703125" customWidth="1"/>
    <col min="7935" max="7935" width="11.7109375" customWidth="1"/>
    <col min="7936" max="7936" width="11.28515625" bestFit="1" customWidth="1"/>
    <col min="7937" max="7937" width="10.7109375" customWidth="1"/>
    <col min="7938" max="7939" width="11.42578125" customWidth="1"/>
    <col min="7940" max="7940" width="10.5703125" customWidth="1"/>
    <col min="7941" max="7941" width="15.5703125" bestFit="1" customWidth="1"/>
    <col min="7942" max="7942" width="16.7109375" customWidth="1"/>
    <col min="7943" max="7944" width="15.28515625" bestFit="1" customWidth="1"/>
    <col min="8186" max="8186" width="4.5703125" customWidth="1"/>
    <col min="8187" max="8187" width="3.5703125" customWidth="1"/>
    <col min="8188" max="8188" width="44" customWidth="1"/>
    <col min="8189" max="8190" width="17.5703125" customWidth="1"/>
    <col min="8191" max="8191" width="11.7109375" customWidth="1"/>
    <col min="8192" max="8192" width="11.28515625" bestFit="1" customWidth="1"/>
    <col min="8193" max="8193" width="10.7109375" customWidth="1"/>
    <col min="8194" max="8195" width="11.42578125" customWidth="1"/>
    <col min="8196" max="8196" width="10.5703125" customWidth="1"/>
    <col min="8197" max="8197" width="15.5703125" bestFit="1" customWidth="1"/>
    <col min="8198" max="8198" width="16.7109375" customWidth="1"/>
    <col min="8199" max="8200" width="15.28515625" bestFit="1" customWidth="1"/>
    <col min="8442" max="8442" width="4.5703125" customWidth="1"/>
    <col min="8443" max="8443" width="3.5703125" customWidth="1"/>
    <col min="8444" max="8444" width="44" customWidth="1"/>
    <col min="8445" max="8446" width="17.5703125" customWidth="1"/>
    <col min="8447" max="8447" width="11.7109375" customWidth="1"/>
    <col min="8448" max="8448" width="11.28515625" bestFit="1" customWidth="1"/>
    <col min="8449" max="8449" width="10.7109375" customWidth="1"/>
    <col min="8450" max="8451" width="11.42578125" customWidth="1"/>
    <col min="8452" max="8452" width="10.5703125" customWidth="1"/>
    <col min="8453" max="8453" width="15.5703125" bestFit="1" customWidth="1"/>
    <col min="8454" max="8454" width="16.7109375" customWidth="1"/>
    <col min="8455" max="8456" width="15.28515625" bestFit="1" customWidth="1"/>
    <col min="8698" max="8698" width="4.5703125" customWidth="1"/>
    <col min="8699" max="8699" width="3.5703125" customWidth="1"/>
    <col min="8700" max="8700" width="44" customWidth="1"/>
    <col min="8701" max="8702" width="17.5703125" customWidth="1"/>
    <col min="8703" max="8703" width="11.7109375" customWidth="1"/>
    <col min="8704" max="8704" width="11.28515625" bestFit="1" customWidth="1"/>
    <col min="8705" max="8705" width="10.7109375" customWidth="1"/>
    <col min="8706" max="8707" width="11.42578125" customWidth="1"/>
    <col min="8708" max="8708" width="10.5703125" customWidth="1"/>
    <col min="8709" max="8709" width="15.5703125" bestFit="1" customWidth="1"/>
    <col min="8710" max="8710" width="16.7109375" customWidth="1"/>
    <col min="8711" max="8712" width="15.28515625" bestFit="1" customWidth="1"/>
    <col min="8954" max="8954" width="4.5703125" customWidth="1"/>
    <col min="8955" max="8955" width="3.5703125" customWidth="1"/>
    <col min="8956" max="8956" width="44" customWidth="1"/>
    <col min="8957" max="8958" width="17.5703125" customWidth="1"/>
    <col min="8959" max="8959" width="11.7109375" customWidth="1"/>
    <col min="8960" max="8960" width="11.28515625" bestFit="1" customWidth="1"/>
    <col min="8961" max="8961" width="10.7109375" customWidth="1"/>
    <col min="8962" max="8963" width="11.42578125" customWidth="1"/>
    <col min="8964" max="8964" width="10.5703125" customWidth="1"/>
    <col min="8965" max="8965" width="15.5703125" bestFit="1" customWidth="1"/>
    <col min="8966" max="8966" width="16.7109375" customWidth="1"/>
    <col min="8967" max="8968" width="15.28515625" bestFit="1" customWidth="1"/>
    <col min="9210" max="9210" width="4.5703125" customWidth="1"/>
    <col min="9211" max="9211" width="3.5703125" customWidth="1"/>
    <col min="9212" max="9212" width="44" customWidth="1"/>
    <col min="9213" max="9214" width="17.5703125" customWidth="1"/>
    <col min="9215" max="9215" width="11.7109375" customWidth="1"/>
    <col min="9216" max="9216" width="11.28515625" bestFit="1" customWidth="1"/>
    <col min="9217" max="9217" width="10.7109375" customWidth="1"/>
    <col min="9218" max="9219" width="11.42578125" customWidth="1"/>
    <col min="9220" max="9220" width="10.5703125" customWidth="1"/>
    <col min="9221" max="9221" width="15.5703125" bestFit="1" customWidth="1"/>
    <col min="9222" max="9222" width="16.7109375" customWidth="1"/>
    <col min="9223" max="9224" width="15.28515625" bestFit="1" customWidth="1"/>
    <col min="9466" max="9466" width="4.5703125" customWidth="1"/>
    <col min="9467" max="9467" width="3.5703125" customWidth="1"/>
    <col min="9468" max="9468" width="44" customWidth="1"/>
    <col min="9469" max="9470" width="17.5703125" customWidth="1"/>
    <col min="9471" max="9471" width="11.7109375" customWidth="1"/>
    <col min="9472" max="9472" width="11.28515625" bestFit="1" customWidth="1"/>
    <col min="9473" max="9473" width="10.7109375" customWidth="1"/>
    <col min="9474" max="9475" width="11.42578125" customWidth="1"/>
    <col min="9476" max="9476" width="10.5703125" customWidth="1"/>
    <col min="9477" max="9477" width="15.5703125" bestFit="1" customWidth="1"/>
    <col min="9478" max="9478" width="16.7109375" customWidth="1"/>
    <col min="9479" max="9480" width="15.28515625" bestFit="1" customWidth="1"/>
    <col min="9722" max="9722" width="4.5703125" customWidth="1"/>
    <col min="9723" max="9723" width="3.5703125" customWidth="1"/>
    <col min="9724" max="9724" width="44" customWidth="1"/>
    <col min="9725" max="9726" width="17.5703125" customWidth="1"/>
    <col min="9727" max="9727" width="11.7109375" customWidth="1"/>
    <col min="9728" max="9728" width="11.28515625" bestFit="1" customWidth="1"/>
    <col min="9729" max="9729" width="10.7109375" customWidth="1"/>
    <col min="9730" max="9731" width="11.42578125" customWidth="1"/>
    <col min="9732" max="9732" width="10.5703125" customWidth="1"/>
    <col min="9733" max="9733" width="15.5703125" bestFit="1" customWidth="1"/>
    <col min="9734" max="9734" width="16.7109375" customWidth="1"/>
    <col min="9735" max="9736" width="15.28515625" bestFit="1" customWidth="1"/>
    <col min="9978" max="9978" width="4.5703125" customWidth="1"/>
    <col min="9979" max="9979" width="3.5703125" customWidth="1"/>
    <col min="9980" max="9980" width="44" customWidth="1"/>
    <col min="9981" max="9982" width="17.5703125" customWidth="1"/>
    <col min="9983" max="9983" width="11.7109375" customWidth="1"/>
    <col min="9984" max="9984" width="11.28515625" bestFit="1" customWidth="1"/>
    <col min="9985" max="9985" width="10.7109375" customWidth="1"/>
    <col min="9986" max="9987" width="11.42578125" customWidth="1"/>
    <col min="9988" max="9988" width="10.5703125" customWidth="1"/>
    <col min="9989" max="9989" width="15.5703125" bestFit="1" customWidth="1"/>
    <col min="9990" max="9990" width="16.7109375" customWidth="1"/>
    <col min="9991" max="9992" width="15.28515625" bestFit="1" customWidth="1"/>
    <col min="10234" max="10234" width="4.5703125" customWidth="1"/>
    <col min="10235" max="10235" width="3.5703125" customWidth="1"/>
    <col min="10236" max="10236" width="44" customWidth="1"/>
    <col min="10237" max="10238" width="17.5703125" customWidth="1"/>
    <col min="10239" max="10239" width="11.7109375" customWidth="1"/>
    <col min="10240" max="10240" width="11.28515625" bestFit="1" customWidth="1"/>
    <col min="10241" max="10241" width="10.7109375" customWidth="1"/>
    <col min="10242" max="10243" width="11.42578125" customWidth="1"/>
    <col min="10244" max="10244" width="10.5703125" customWidth="1"/>
    <col min="10245" max="10245" width="15.5703125" bestFit="1" customWidth="1"/>
    <col min="10246" max="10246" width="16.7109375" customWidth="1"/>
    <col min="10247" max="10248" width="15.28515625" bestFit="1" customWidth="1"/>
    <col min="10490" max="10490" width="4.5703125" customWidth="1"/>
    <col min="10491" max="10491" width="3.5703125" customWidth="1"/>
    <col min="10492" max="10492" width="44" customWidth="1"/>
    <col min="10493" max="10494" width="17.5703125" customWidth="1"/>
    <col min="10495" max="10495" width="11.7109375" customWidth="1"/>
    <col min="10496" max="10496" width="11.28515625" bestFit="1" customWidth="1"/>
    <col min="10497" max="10497" width="10.7109375" customWidth="1"/>
    <col min="10498" max="10499" width="11.42578125" customWidth="1"/>
    <col min="10500" max="10500" width="10.5703125" customWidth="1"/>
    <col min="10501" max="10501" width="15.5703125" bestFit="1" customWidth="1"/>
    <col min="10502" max="10502" width="16.7109375" customWidth="1"/>
    <col min="10503" max="10504" width="15.28515625" bestFit="1" customWidth="1"/>
    <col min="10746" max="10746" width="4.5703125" customWidth="1"/>
    <col min="10747" max="10747" width="3.5703125" customWidth="1"/>
    <col min="10748" max="10748" width="44" customWidth="1"/>
    <col min="10749" max="10750" width="17.5703125" customWidth="1"/>
    <col min="10751" max="10751" width="11.7109375" customWidth="1"/>
    <col min="10752" max="10752" width="11.28515625" bestFit="1" customWidth="1"/>
    <col min="10753" max="10753" width="10.7109375" customWidth="1"/>
    <col min="10754" max="10755" width="11.42578125" customWidth="1"/>
    <col min="10756" max="10756" width="10.5703125" customWidth="1"/>
    <col min="10757" max="10757" width="15.5703125" bestFit="1" customWidth="1"/>
    <col min="10758" max="10758" width="16.7109375" customWidth="1"/>
    <col min="10759" max="10760" width="15.28515625" bestFit="1" customWidth="1"/>
    <col min="11002" max="11002" width="4.5703125" customWidth="1"/>
    <col min="11003" max="11003" width="3.5703125" customWidth="1"/>
    <col min="11004" max="11004" width="44" customWidth="1"/>
    <col min="11005" max="11006" width="17.5703125" customWidth="1"/>
    <col min="11007" max="11007" width="11.7109375" customWidth="1"/>
    <col min="11008" max="11008" width="11.28515625" bestFit="1" customWidth="1"/>
    <col min="11009" max="11009" width="10.7109375" customWidth="1"/>
    <col min="11010" max="11011" width="11.42578125" customWidth="1"/>
    <col min="11012" max="11012" width="10.5703125" customWidth="1"/>
    <col min="11013" max="11013" width="15.5703125" bestFit="1" customWidth="1"/>
    <col min="11014" max="11014" width="16.7109375" customWidth="1"/>
    <col min="11015" max="11016" width="15.28515625" bestFit="1" customWidth="1"/>
    <col min="11258" max="11258" width="4.5703125" customWidth="1"/>
    <col min="11259" max="11259" width="3.5703125" customWidth="1"/>
    <col min="11260" max="11260" width="44" customWidth="1"/>
    <col min="11261" max="11262" width="17.5703125" customWidth="1"/>
    <col min="11263" max="11263" width="11.7109375" customWidth="1"/>
    <col min="11264" max="11264" width="11.28515625" bestFit="1" customWidth="1"/>
    <col min="11265" max="11265" width="10.7109375" customWidth="1"/>
    <col min="11266" max="11267" width="11.42578125" customWidth="1"/>
    <col min="11268" max="11268" width="10.5703125" customWidth="1"/>
    <col min="11269" max="11269" width="15.5703125" bestFit="1" customWidth="1"/>
    <col min="11270" max="11270" width="16.7109375" customWidth="1"/>
    <col min="11271" max="11272" width="15.28515625" bestFit="1" customWidth="1"/>
    <col min="11514" max="11514" width="4.5703125" customWidth="1"/>
    <col min="11515" max="11515" width="3.5703125" customWidth="1"/>
    <col min="11516" max="11516" width="44" customWidth="1"/>
    <col min="11517" max="11518" width="17.5703125" customWidth="1"/>
    <col min="11519" max="11519" width="11.7109375" customWidth="1"/>
    <col min="11520" max="11520" width="11.28515625" bestFit="1" customWidth="1"/>
    <col min="11521" max="11521" width="10.7109375" customWidth="1"/>
    <col min="11522" max="11523" width="11.42578125" customWidth="1"/>
    <col min="11524" max="11524" width="10.5703125" customWidth="1"/>
    <col min="11525" max="11525" width="15.5703125" bestFit="1" customWidth="1"/>
    <col min="11526" max="11526" width="16.7109375" customWidth="1"/>
    <col min="11527" max="11528" width="15.28515625" bestFit="1" customWidth="1"/>
    <col min="11770" max="11770" width="4.5703125" customWidth="1"/>
    <col min="11771" max="11771" width="3.5703125" customWidth="1"/>
    <col min="11772" max="11772" width="44" customWidth="1"/>
    <col min="11773" max="11774" width="17.5703125" customWidth="1"/>
    <col min="11775" max="11775" width="11.7109375" customWidth="1"/>
    <col min="11776" max="11776" width="11.28515625" bestFit="1" customWidth="1"/>
    <col min="11777" max="11777" width="10.7109375" customWidth="1"/>
    <col min="11778" max="11779" width="11.42578125" customWidth="1"/>
    <col min="11780" max="11780" width="10.5703125" customWidth="1"/>
    <col min="11781" max="11781" width="15.5703125" bestFit="1" customWidth="1"/>
    <col min="11782" max="11782" width="16.7109375" customWidth="1"/>
    <col min="11783" max="11784" width="15.28515625" bestFit="1" customWidth="1"/>
    <col min="12026" max="12026" width="4.5703125" customWidth="1"/>
    <col min="12027" max="12027" width="3.5703125" customWidth="1"/>
    <col min="12028" max="12028" width="44" customWidth="1"/>
    <col min="12029" max="12030" width="17.5703125" customWidth="1"/>
    <col min="12031" max="12031" width="11.7109375" customWidth="1"/>
    <col min="12032" max="12032" width="11.28515625" bestFit="1" customWidth="1"/>
    <col min="12033" max="12033" width="10.7109375" customWidth="1"/>
    <col min="12034" max="12035" width="11.42578125" customWidth="1"/>
    <col min="12036" max="12036" width="10.5703125" customWidth="1"/>
    <col min="12037" max="12037" width="15.5703125" bestFit="1" customWidth="1"/>
    <col min="12038" max="12038" width="16.7109375" customWidth="1"/>
    <col min="12039" max="12040" width="15.28515625" bestFit="1" customWidth="1"/>
    <col min="12282" max="12282" width="4.5703125" customWidth="1"/>
    <col min="12283" max="12283" width="3.5703125" customWidth="1"/>
    <col min="12284" max="12284" width="44" customWidth="1"/>
    <col min="12285" max="12286" width="17.5703125" customWidth="1"/>
    <col min="12287" max="12287" width="11.7109375" customWidth="1"/>
    <col min="12288" max="12288" width="11.28515625" bestFit="1" customWidth="1"/>
    <col min="12289" max="12289" width="10.7109375" customWidth="1"/>
    <col min="12290" max="12291" width="11.42578125" customWidth="1"/>
    <col min="12292" max="12292" width="10.5703125" customWidth="1"/>
    <col min="12293" max="12293" width="15.5703125" bestFit="1" customWidth="1"/>
    <col min="12294" max="12294" width="16.7109375" customWidth="1"/>
    <col min="12295" max="12296" width="15.28515625" bestFit="1" customWidth="1"/>
    <col min="12538" max="12538" width="4.5703125" customWidth="1"/>
    <col min="12539" max="12539" width="3.5703125" customWidth="1"/>
    <col min="12540" max="12540" width="44" customWidth="1"/>
    <col min="12541" max="12542" width="17.5703125" customWidth="1"/>
    <col min="12543" max="12543" width="11.7109375" customWidth="1"/>
    <col min="12544" max="12544" width="11.28515625" bestFit="1" customWidth="1"/>
    <col min="12545" max="12545" width="10.7109375" customWidth="1"/>
    <col min="12546" max="12547" width="11.42578125" customWidth="1"/>
    <col min="12548" max="12548" width="10.5703125" customWidth="1"/>
    <col min="12549" max="12549" width="15.5703125" bestFit="1" customWidth="1"/>
    <col min="12550" max="12550" width="16.7109375" customWidth="1"/>
    <col min="12551" max="12552" width="15.28515625" bestFit="1" customWidth="1"/>
    <col min="12794" max="12794" width="4.5703125" customWidth="1"/>
    <col min="12795" max="12795" width="3.5703125" customWidth="1"/>
    <col min="12796" max="12796" width="44" customWidth="1"/>
    <col min="12797" max="12798" width="17.5703125" customWidth="1"/>
    <col min="12799" max="12799" width="11.7109375" customWidth="1"/>
    <col min="12800" max="12800" width="11.28515625" bestFit="1" customWidth="1"/>
    <col min="12801" max="12801" width="10.7109375" customWidth="1"/>
    <col min="12802" max="12803" width="11.42578125" customWidth="1"/>
    <col min="12804" max="12804" width="10.5703125" customWidth="1"/>
    <col min="12805" max="12805" width="15.5703125" bestFit="1" customWidth="1"/>
    <col min="12806" max="12806" width="16.7109375" customWidth="1"/>
    <col min="12807" max="12808" width="15.28515625" bestFit="1" customWidth="1"/>
    <col min="13050" max="13050" width="4.5703125" customWidth="1"/>
    <col min="13051" max="13051" width="3.5703125" customWidth="1"/>
    <col min="13052" max="13052" width="44" customWidth="1"/>
    <col min="13053" max="13054" width="17.5703125" customWidth="1"/>
    <col min="13055" max="13055" width="11.7109375" customWidth="1"/>
    <col min="13056" max="13056" width="11.28515625" bestFit="1" customWidth="1"/>
    <col min="13057" max="13057" width="10.7109375" customWidth="1"/>
    <col min="13058" max="13059" width="11.42578125" customWidth="1"/>
    <col min="13060" max="13060" width="10.5703125" customWidth="1"/>
    <col min="13061" max="13061" width="15.5703125" bestFit="1" customWidth="1"/>
    <col min="13062" max="13062" width="16.7109375" customWidth="1"/>
    <col min="13063" max="13064" width="15.28515625" bestFit="1" customWidth="1"/>
    <col min="13306" max="13306" width="4.5703125" customWidth="1"/>
    <col min="13307" max="13307" width="3.5703125" customWidth="1"/>
    <col min="13308" max="13308" width="44" customWidth="1"/>
    <col min="13309" max="13310" width="17.5703125" customWidth="1"/>
    <col min="13311" max="13311" width="11.7109375" customWidth="1"/>
    <col min="13312" max="13312" width="11.28515625" bestFit="1" customWidth="1"/>
    <col min="13313" max="13313" width="10.7109375" customWidth="1"/>
    <col min="13314" max="13315" width="11.42578125" customWidth="1"/>
    <col min="13316" max="13316" width="10.5703125" customWidth="1"/>
    <col min="13317" max="13317" width="15.5703125" bestFit="1" customWidth="1"/>
    <col min="13318" max="13318" width="16.7109375" customWidth="1"/>
    <col min="13319" max="13320" width="15.28515625" bestFit="1" customWidth="1"/>
    <col min="13562" max="13562" width="4.5703125" customWidth="1"/>
    <col min="13563" max="13563" width="3.5703125" customWidth="1"/>
    <col min="13564" max="13564" width="44" customWidth="1"/>
    <col min="13565" max="13566" width="17.5703125" customWidth="1"/>
    <col min="13567" max="13567" width="11.7109375" customWidth="1"/>
    <col min="13568" max="13568" width="11.28515625" bestFit="1" customWidth="1"/>
    <col min="13569" max="13569" width="10.7109375" customWidth="1"/>
    <col min="13570" max="13571" width="11.42578125" customWidth="1"/>
    <col min="13572" max="13572" width="10.5703125" customWidth="1"/>
    <col min="13573" max="13573" width="15.5703125" bestFit="1" customWidth="1"/>
    <col min="13574" max="13574" width="16.7109375" customWidth="1"/>
    <col min="13575" max="13576" width="15.28515625" bestFit="1" customWidth="1"/>
    <col min="13818" max="13818" width="4.5703125" customWidth="1"/>
    <col min="13819" max="13819" width="3.5703125" customWidth="1"/>
    <col min="13820" max="13820" width="44" customWidth="1"/>
    <col min="13821" max="13822" width="17.5703125" customWidth="1"/>
    <col min="13823" max="13823" width="11.7109375" customWidth="1"/>
    <col min="13824" max="13824" width="11.28515625" bestFit="1" customWidth="1"/>
    <col min="13825" max="13825" width="10.7109375" customWidth="1"/>
    <col min="13826" max="13827" width="11.42578125" customWidth="1"/>
    <col min="13828" max="13828" width="10.5703125" customWidth="1"/>
    <col min="13829" max="13829" width="15.5703125" bestFit="1" customWidth="1"/>
    <col min="13830" max="13830" width="16.7109375" customWidth="1"/>
    <col min="13831" max="13832" width="15.28515625" bestFit="1" customWidth="1"/>
    <col min="14074" max="14074" width="4.5703125" customWidth="1"/>
    <col min="14075" max="14075" width="3.5703125" customWidth="1"/>
    <col min="14076" max="14076" width="44" customWidth="1"/>
    <col min="14077" max="14078" width="17.5703125" customWidth="1"/>
    <col min="14079" max="14079" width="11.7109375" customWidth="1"/>
    <col min="14080" max="14080" width="11.28515625" bestFit="1" customWidth="1"/>
    <col min="14081" max="14081" width="10.7109375" customWidth="1"/>
    <col min="14082" max="14083" width="11.42578125" customWidth="1"/>
    <col min="14084" max="14084" width="10.5703125" customWidth="1"/>
    <col min="14085" max="14085" width="15.5703125" bestFit="1" customWidth="1"/>
    <col min="14086" max="14086" width="16.7109375" customWidth="1"/>
    <col min="14087" max="14088" width="15.28515625" bestFit="1" customWidth="1"/>
    <col min="14330" max="14330" width="4.5703125" customWidth="1"/>
    <col min="14331" max="14331" width="3.5703125" customWidth="1"/>
    <col min="14332" max="14332" width="44" customWidth="1"/>
    <col min="14333" max="14334" width="17.5703125" customWidth="1"/>
    <col min="14335" max="14335" width="11.7109375" customWidth="1"/>
    <col min="14336" max="14336" width="11.28515625" bestFit="1" customWidth="1"/>
    <col min="14337" max="14337" width="10.7109375" customWidth="1"/>
    <col min="14338" max="14339" width="11.42578125" customWidth="1"/>
    <col min="14340" max="14340" width="10.5703125" customWidth="1"/>
    <col min="14341" max="14341" width="15.5703125" bestFit="1" customWidth="1"/>
    <col min="14342" max="14342" width="16.7109375" customWidth="1"/>
    <col min="14343" max="14344" width="15.28515625" bestFit="1" customWidth="1"/>
    <col min="14586" max="14586" width="4.5703125" customWidth="1"/>
    <col min="14587" max="14587" width="3.5703125" customWidth="1"/>
    <col min="14588" max="14588" width="44" customWidth="1"/>
    <col min="14589" max="14590" width="17.5703125" customWidth="1"/>
    <col min="14591" max="14591" width="11.7109375" customWidth="1"/>
    <col min="14592" max="14592" width="11.28515625" bestFit="1" customWidth="1"/>
    <col min="14593" max="14593" width="10.7109375" customWidth="1"/>
    <col min="14594" max="14595" width="11.42578125" customWidth="1"/>
    <col min="14596" max="14596" width="10.5703125" customWidth="1"/>
    <col min="14597" max="14597" width="15.5703125" bestFit="1" customWidth="1"/>
    <col min="14598" max="14598" width="16.7109375" customWidth="1"/>
    <col min="14599" max="14600" width="15.28515625" bestFit="1" customWidth="1"/>
    <col min="14842" max="14842" width="4.5703125" customWidth="1"/>
    <col min="14843" max="14843" width="3.5703125" customWidth="1"/>
    <col min="14844" max="14844" width="44" customWidth="1"/>
    <col min="14845" max="14846" width="17.5703125" customWidth="1"/>
    <col min="14847" max="14847" width="11.7109375" customWidth="1"/>
    <col min="14848" max="14848" width="11.28515625" bestFit="1" customWidth="1"/>
    <col min="14849" max="14849" width="10.7109375" customWidth="1"/>
    <col min="14850" max="14851" width="11.42578125" customWidth="1"/>
    <col min="14852" max="14852" width="10.5703125" customWidth="1"/>
    <col min="14853" max="14853" width="15.5703125" bestFit="1" customWidth="1"/>
    <col min="14854" max="14854" width="16.7109375" customWidth="1"/>
    <col min="14855" max="14856" width="15.28515625" bestFit="1" customWidth="1"/>
    <col min="15098" max="15098" width="4.5703125" customWidth="1"/>
    <col min="15099" max="15099" width="3.5703125" customWidth="1"/>
    <col min="15100" max="15100" width="44" customWidth="1"/>
    <col min="15101" max="15102" width="17.5703125" customWidth="1"/>
    <col min="15103" max="15103" width="11.7109375" customWidth="1"/>
    <col min="15104" max="15104" width="11.28515625" bestFit="1" customWidth="1"/>
    <col min="15105" max="15105" width="10.7109375" customWidth="1"/>
    <col min="15106" max="15107" width="11.42578125" customWidth="1"/>
    <col min="15108" max="15108" width="10.5703125" customWidth="1"/>
    <col min="15109" max="15109" width="15.5703125" bestFit="1" customWidth="1"/>
    <col min="15110" max="15110" width="16.7109375" customWidth="1"/>
    <col min="15111" max="15112" width="15.28515625" bestFit="1" customWidth="1"/>
    <col min="15354" max="15354" width="4.5703125" customWidth="1"/>
    <col min="15355" max="15355" width="3.5703125" customWidth="1"/>
    <col min="15356" max="15356" width="44" customWidth="1"/>
    <col min="15357" max="15358" width="17.5703125" customWidth="1"/>
    <col min="15359" max="15359" width="11.7109375" customWidth="1"/>
    <col min="15360" max="15360" width="11.28515625" bestFit="1" customWidth="1"/>
    <col min="15361" max="15361" width="10.7109375" customWidth="1"/>
    <col min="15362" max="15363" width="11.42578125" customWidth="1"/>
    <col min="15364" max="15364" width="10.5703125" customWidth="1"/>
    <col min="15365" max="15365" width="15.5703125" bestFit="1" customWidth="1"/>
    <col min="15366" max="15366" width="16.7109375" customWidth="1"/>
    <col min="15367" max="15368" width="15.28515625" bestFit="1" customWidth="1"/>
    <col min="15610" max="15610" width="4.5703125" customWidth="1"/>
    <col min="15611" max="15611" width="3.5703125" customWidth="1"/>
    <col min="15612" max="15612" width="44" customWidth="1"/>
    <col min="15613" max="15614" width="17.5703125" customWidth="1"/>
    <col min="15615" max="15615" width="11.7109375" customWidth="1"/>
    <col min="15616" max="15616" width="11.28515625" bestFit="1" customWidth="1"/>
    <col min="15617" max="15617" width="10.7109375" customWidth="1"/>
    <col min="15618" max="15619" width="11.42578125" customWidth="1"/>
    <col min="15620" max="15620" width="10.5703125" customWidth="1"/>
    <col min="15621" max="15621" width="15.5703125" bestFit="1" customWidth="1"/>
    <col min="15622" max="15622" width="16.7109375" customWidth="1"/>
    <col min="15623" max="15624" width="15.28515625" bestFit="1" customWidth="1"/>
    <col min="15866" max="15866" width="4.5703125" customWidth="1"/>
    <col min="15867" max="15867" width="3.5703125" customWidth="1"/>
    <col min="15868" max="15868" width="44" customWidth="1"/>
    <col min="15869" max="15870" width="17.5703125" customWidth="1"/>
    <col min="15871" max="15871" width="11.7109375" customWidth="1"/>
    <col min="15872" max="15872" width="11.28515625" bestFit="1" customWidth="1"/>
    <col min="15873" max="15873" width="10.7109375" customWidth="1"/>
    <col min="15874" max="15875" width="11.42578125" customWidth="1"/>
    <col min="15876" max="15876" width="10.5703125" customWidth="1"/>
    <col min="15877" max="15877" width="15.5703125" bestFit="1" customWidth="1"/>
    <col min="15878" max="15878" width="16.7109375" customWidth="1"/>
    <col min="15879" max="15880" width="15.28515625" bestFit="1" customWidth="1"/>
    <col min="16122" max="16122" width="4.5703125" customWidth="1"/>
    <col min="16123" max="16123" width="3.5703125" customWidth="1"/>
    <col min="16124" max="16124" width="44" customWidth="1"/>
    <col min="16125" max="16126" width="17.5703125" customWidth="1"/>
    <col min="16127" max="16127" width="11.7109375" customWidth="1"/>
    <col min="16128" max="16128" width="11.28515625" bestFit="1" customWidth="1"/>
    <col min="16129" max="16129" width="10.7109375" customWidth="1"/>
    <col min="16130" max="16131" width="11.42578125" customWidth="1"/>
    <col min="16132" max="16132" width="10.5703125" customWidth="1"/>
    <col min="16133" max="16133" width="15.5703125" bestFit="1" customWidth="1"/>
    <col min="16134" max="16134" width="16.7109375" customWidth="1"/>
    <col min="16135" max="16136" width="15.28515625" bestFit="1" customWidth="1"/>
  </cols>
  <sheetData>
    <row r="1" spans="1:12">
      <c r="A1" t="s">
        <v>0</v>
      </c>
    </row>
    <row r="2" spans="1:12">
      <c r="A2" t="s">
        <v>1</v>
      </c>
    </row>
    <row r="3" spans="1:12">
      <c r="A3" t="s">
        <v>2</v>
      </c>
    </row>
    <row r="4" spans="1:12" ht="13.5" customHeight="1"/>
    <row r="5" spans="1:12">
      <c r="A5" t="s">
        <v>3</v>
      </c>
    </row>
    <row r="6" spans="1:12">
      <c r="A6" t="s">
        <v>4</v>
      </c>
    </row>
    <row r="8" spans="1:12">
      <c r="C8" s="2" t="s">
        <v>5</v>
      </c>
      <c r="D8" s="3" t="s">
        <v>6</v>
      </c>
      <c r="E8" s="4"/>
    </row>
    <row r="9" spans="1:12" ht="15.75">
      <c r="F9" s="5" t="s">
        <v>7</v>
      </c>
    </row>
    <row r="10" spans="1:12">
      <c r="C10" s="2" t="s">
        <v>8</v>
      </c>
      <c r="D10" s="6" t="s">
        <v>9</v>
      </c>
      <c r="E10" s="4"/>
      <c r="F10" s="61" t="s">
        <v>10</v>
      </c>
      <c r="G10" s="62"/>
      <c r="H10" s="63"/>
      <c r="I10" s="63"/>
      <c r="J10" s="62"/>
      <c r="K10" s="61" t="s">
        <v>11</v>
      </c>
      <c r="L10" s="63"/>
    </row>
    <row r="11" spans="1:12">
      <c r="C11" s="2" t="s">
        <v>12</v>
      </c>
      <c r="D11" s="6" t="s">
        <v>13</v>
      </c>
      <c r="E11" s="4"/>
      <c r="F11" s="61" t="s">
        <v>14</v>
      </c>
      <c r="G11" s="62"/>
      <c r="H11" s="63"/>
      <c r="I11" s="63"/>
      <c r="J11" s="62"/>
      <c r="K11" s="46" t="s">
        <v>15</v>
      </c>
      <c r="L11" s="46" t="s">
        <v>16</v>
      </c>
    </row>
    <row r="12" spans="1:12" ht="15" customHeight="1">
      <c r="C12" s="2" t="s">
        <v>17</v>
      </c>
      <c r="D12" s="6">
        <v>17</v>
      </c>
      <c r="E12" s="4"/>
      <c r="F12" s="68" t="s">
        <v>18</v>
      </c>
      <c r="G12" s="68" t="s">
        <v>19</v>
      </c>
      <c r="H12" s="68" t="s">
        <v>20</v>
      </c>
      <c r="I12" s="68" t="s">
        <v>21</v>
      </c>
      <c r="J12" s="68" t="s">
        <v>22</v>
      </c>
      <c r="K12" s="60" t="s">
        <v>21</v>
      </c>
      <c r="L12" s="60" t="s">
        <v>21</v>
      </c>
    </row>
    <row r="13" spans="1:12">
      <c r="C13" s="2" t="s">
        <v>23</v>
      </c>
      <c r="D13" s="6"/>
      <c r="E13" s="4"/>
      <c r="F13" s="69"/>
      <c r="G13" s="69"/>
      <c r="H13" s="69"/>
      <c r="I13" s="69"/>
      <c r="J13" s="69"/>
      <c r="K13" s="60"/>
      <c r="L13" s="60"/>
    </row>
    <row r="14" spans="1:12">
      <c r="C14" s="2" t="s">
        <v>24</v>
      </c>
      <c r="D14" s="6" t="s">
        <v>25</v>
      </c>
      <c r="E14" s="4"/>
      <c r="F14" s="70"/>
      <c r="G14" s="70"/>
      <c r="H14" s="70"/>
      <c r="I14" s="70"/>
      <c r="J14" s="70"/>
      <c r="K14" s="60"/>
      <c r="L14" s="60"/>
    </row>
    <row r="15" spans="1:12" ht="30">
      <c r="C15" s="7" t="s">
        <v>26</v>
      </c>
      <c r="D15" s="8">
        <v>1.4500000000000001E-2</v>
      </c>
      <c r="E15" s="4"/>
      <c r="F15" s="9">
        <f>SUM(F21,F23:F35)</f>
        <v>3630</v>
      </c>
      <c r="G15" s="9">
        <v>1448.5</v>
      </c>
      <c r="H15" s="9">
        <f t="shared" ref="H15:L15" si="0">SUM(H21,H23:H35)</f>
        <v>41.282250000000005</v>
      </c>
      <c r="I15" s="9">
        <f t="shared" si="0"/>
        <v>31.867000000000001</v>
      </c>
      <c r="J15" s="9">
        <f t="shared" si="0"/>
        <v>27.521500000000003</v>
      </c>
      <c r="K15" s="10">
        <f t="shared" si="0"/>
        <v>2.6751826220684352E-2</v>
      </c>
      <c r="L15" s="9">
        <f t="shared" si="0"/>
        <v>0</v>
      </c>
    </row>
    <row r="16" spans="1:12" ht="35.25" customHeight="1">
      <c r="C16" s="7" t="s">
        <v>27</v>
      </c>
      <c r="D16" s="11"/>
      <c r="E16" s="4"/>
    </row>
    <row r="17" spans="2:12">
      <c r="C17" s="12"/>
    </row>
    <row r="18" spans="2:12" s="14" customFormat="1">
      <c r="B18" s="13"/>
      <c r="F18" s="61" t="s">
        <v>10</v>
      </c>
      <c r="G18" s="62"/>
      <c r="H18" s="63"/>
      <c r="I18" s="63"/>
      <c r="J18" s="62"/>
      <c r="K18" s="61" t="s">
        <v>11</v>
      </c>
      <c r="L18" s="63"/>
    </row>
    <row r="19" spans="2:12" s="14" customFormat="1">
      <c r="B19" s="13"/>
      <c r="F19" s="61" t="s">
        <v>14</v>
      </c>
      <c r="G19" s="62"/>
      <c r="H19" s="63"/>
      <c r="I19" s="63"/>
      <c r="J19" s="62"/>
      <c r="K19" s="46" t="s">
        <v>15</v>
      </c>
      <c r="L19" s="46" t="s">
        <v>16</v>
      </c>
    </row>
    <row r="20" spans="2:12" s="17" customFormat="1" ht="45">
      <c r="B20" s="15"/>
      <c r="C20" s="64" t="s">
        <v>28</v>
      </c>
      <c r="D20" s="65"/>
      <c r="E20" s="16" t="s">
        <v>29</v>
      </c>
      <c r="F20" s="16" t="s">
        <v>18</v>
      </c>
      <c r="G20" s="16" t="s">
        <v>19</v>
      </c>
      <c r="H20" s="16" t="s">
        <v>20</v>
      </c>
      <c r="I20" s="16" t="s">
        <v>21</v>
      </c>
      <c r="J20" s="16" t="s">
        <v>22</v>
      </c>
      <c r="K20" s="16" t="s">
        <v>21</v>
      </c>
      <c r="L20" s="16" t="s">
        <v>21</v>
      </c>
    </row>
    <row r="21" spans="2:12" ht="22.5" customHeight="1">
      <c r="C21" s="66" t="s">
        <v>30</v>
      </c>
      <c r="D21" s="67"/>
      <c r="E21" s="18">
        <v>414847</v>
      </c>
      <c r="F21" s="19">
        <v>2905</v>
      </c>
      <c r="G21" s="19">
        <v>1179.8125</v>
      </c>
      <c r="H21" s="19">
        <f>G21*0.0285</f>
        <v>33.624656250000001</v>
      </c>
      <c r="I21" s="19">
        <f>G21*0.022</f>
        <v>25.955874999999999</v>
      </c>
      <c r="J21" s="19">
        <f>G21*0.019</f>
        <v>22.416437500000001</v>
      </c>
      <c r="K21" s="20">
        <f>SUM(I21/2601)+0.0145</f>
        <v>2.4479190695886197E-2</v>
      </c>
      <c r="L21" s="19"/>
    </row>
    <row r="22" spans="2:12">
      <c r="B22" s="21" t="s">
        <v>31</v>
      </c>
      <c r="D22" s="22"/>
      <c r="E22" s="23"/>
      <c r="F22" s="24"/>
      <c r="G22" s="24"/>
      <c r="H22" s="24"/>
      <c r="I22" s="24"/>
      <c r="J22" s="24"/>
      <c r="K22" s="24"/>
      <c r="L22" s="24"/>
    </row>
    <row r="23" spans="2:12">
      <c r="C23" s="25" t="s">
        <v>32</v>
      </c>
      <c r="D23" s="26" t="s">
        <v>33</v>
      </c>
      <c r="E23" s="27" t="s">
        <v>34</v>
      </c>
      <c r="F23" s="11">
        <v>0</v>
      </c>
      <c r="G23" s="19">
        <v>0</v>
      </c>
      <c r="H23" s="19">
        <f t="shared" ref="H23:H35" si="1">G23*0.0285</f>
        <v>0</v>
      </c>
      <c r="I23" s="19">
        <f t="shared" ref="I23:I35" si="2">G23*0.022</f>
        <v>0</v>
      </c>
      <c r="J23" s="19">
        <f t="shared" ref="J23:J35" si="3">G23*0.019</f>
        <v>0</v>
      </c>
      <c r="K23" s="20">
        <f t="shared" ref="K23:K35" si="4">SUM(I23/2601)</f>
        <v>0</v>
      </c>
      <c r="L23" s="19"/>
    </row>
    <row r="24" spans="2:12">
      <c r="C24" s="25" t="s">
        <v>35</v>
      </c>
      <c r="D24" s="26">
        <v>2</v>
      </c>
      <c r="E24" s="27">
        <v>410905</v>
      </c>
      <c r="F24" s="11">
        <v>357</v>
      </c>
      <c r="G24" s="19">
        <v>172.1875</v>
      </c>
      <c r="H24" s="19">
        <f t="shared" si="1"/>
        <v>4.9073437499999999</v>
      </c>
      <c r="I24" s="19">
        <f t="shared" si="2"/>
        <v>3.788125</v>
      </c>
      <c r="J24" s="19">
        <f t="shared" si="3"/>
        <v>3.2715624999999999</v>
      </c>
      <c r="K24" s="20">
        <f t="shared" si="4"/>
        <v>1.4564109957708573E-3</v>
      </c>
      <c r="L24" s="19"/>
    </row>
    <row r="25" spans="2:12">
      <c r="C25" s="25" t="s">
        <v>36</v>
      </c>
      <c r="D25" s="28" t="s">
        <v>37</v>
      </c>
      <c r="E25" s="27" t="s">
        <v>38</v>
      </c>
      <c r="F25" s="11">
        <v>0</v>
      </c>
      <c r="G25" s="19">
        <v>0</v>
      </c>
      <c r="H25" s="19">
        <f t="shared" si="1"/>
        <v>0</v>
      </c>
      <c r="I25" s="19">
        <f t="shared" si="2"/>
        <v>0</v>
      </c>
      <c r="J25" s="19">
        <f t="shared" si="3"/>
        <v>0</v>
      </c>
      <c r="K25" s="20">
        <f t="shared" si="4"/>
        <v>0</v>
      </c>
      <c r="L25" s="19"/>
    </row>
    <row r="26" spans="2:12">
      <c r="C26" s="25" t="s">
        <v>39</v>
      </c>
      <c r="D26" s="26" t="s">
        <v>40</v>
      </c>
      <c r="E26" s="27" t="s">
        <v>40</v>
      </c>
      <c r="F26" s="11">
        <v>0</v>
      </c>
      <c r="G26" s="19">
        <v>0</v>
      </c>
      <c r="H26" s="19">
        <f t="shared" si="1"/>
        <v>0</v>
      </c>
      <c r="I26" s="19">
        <f t="shared" si="2"/>
        <v>0</v>
      </c>
      <c r="J26" s="19">
        <f t="shared" si="3"/>
        <v>0</v>
      </c>
      <c r="K26" s="20">
        <f t="shared" si="4"/>
        <v>0</v>
      </c>
      <c r="L26" s="19"/>
    </row>
    <row r="27" spans="2:12">
      <c r="C27" s="25" t="s">
        <v>41</v>
      </c>
      <c r="D27" s="26" t="s">
        <v>33</v>
      </c>
      <c r="E27" s="27" t="s">
        <v>34</v>
      </c>
      <c r="F27" s="11">
        <v>0</v>
      </c>
      <c r="G27" s="19">
        <v>0</v>
      </c>
      <c r="H27" s="19">
        <f t="shared" si="1"/>
        <v>0</v>
      </c>
      <c r="I27" s="19">
        <f t="shared" si="2"/>
        <v>0</v>
      </c>
      <c r="J27" s="19">
        <f t="shared" si="3"/>
        <v>0</v>
      </c>
      <c r="K27" s="20">
        <f t="shared" si="4"/>
        <v>0</v>
      </c>
      <c r="L27" s="19"/>
    </row>
    <row r="28" spans="2:12">
      <c r="C28" s="25" t="s">
        <v>42</v>
      </c>
      <c r="D28" s="26" t="s">
        <v>43</v>
      </c>
      <c r="E28" s="27" t="s">
        <v>34</v>
      </c>
      <c r="F28" s="11">
        <v>0</v>
      </c>
      <c r="G28" s="19">
        <v>0</v>
      </c>
      <c r="H28" s="19">
        <f t="shared" si="1"/>
        <v>0</v>
      </c>
      <c r="I28" s="19">
        <f t="shared" si="2"/>
        <v>0</v>
      </c>
      <c r="J28" s="19">
        <f t="shared" si="3"/>
        <v>0</v>
      </c>
      <c r="K28" s="20">
        <f t="shared" si="4"/>
        <v>0</v>
      </c>
      <c r="L28" s="19"/>
    </row>
    <row r="29" spans="2:12">
      <c r="C29" s="25" t="s">
        <v>44</v>
      </c>
      <c r="D29" s="29" t="s">
        <v>45</v>
      </c>
      <c r="E29" s="27" t="s">
        <v>34</v>
      </c>
      <c r="F29" s="11">
        <v>0</v>
      </c>
      <c r="G29" s="19">
        <v>0</v>
      </c>
      <c r="H29" s="19">
        <f t="shared" si="1"/>
        <v>0</v>
      </c>
      <c r="I29" s="19">
        <f t="shared" si="2"/>
        <v>0</v>
      </c>
      <c r="J29" s="19">
        <f t="shared" si="3"/>
        <v>0</v>
      </c>
      <c r="K29" s="20">
        <f t="shared" si="4"/>
        <v>0</v>
      </c>
      <c r="L29" s="19"/>
    </row>
    <row r="30" spans="2:12">
      <c r="C30" s="25" t="s">
        <v>46</v>
      </c>
      <c r="D30" s="26" t="s">
        <v>47</v>
      </c>
      <c r="E30" s="27" t="s">
        <v>34</v>
      </c>
      <c r="F30" s="11">
        <v>0</v>
      </c>
      <c r="G30" s="19">
        <v>0</v>
      </c>
      <c r="H30" s="19">
        <f t="shared" si="1"/>
        <v>0</v>
      </c>
      <c r="I30" s="19">
        <f t="shared" si="2"/>
        <v>0</v>
      </c>
      <c r="J30" s="19">
        <f t="shared" si="3"/>
        <v>0</v>
      </c>
      <c r="K30" s="20">
        <f t="shared" si="4"/>
        <v>0</v>
      </c>
      <c r="L30" s="19"/>
    </row>
    <row r="31" spans="2:12">
      <c r="C31" s="25" t="s">
        <v>48</v>
      </c>
      <c r="D31" s="26" t="s">
        <v>49</v>
      </c>
      <c r="E31" s="27" t="s">
        <v>34</v>
      </c>
      <c r="F31" s="11">
        <v>0</v>
      </c>
      <c r="G31" s="19">
        <v>0</v>
      </c>
      <c r="H31" s="19">
        <f t="shared" si="1"/>
        <v>0</v>
      </c>
      <c r="I31" s="19">
        <f t="shared" si="2"/>
        <v>0</v>
      </c>
      <c r="J31" s="19">
        <f t="shared" si="3"/>
        <v>0</v>
      </c>
      <c r="K31" s="20">
        <f t="shared" si="4"/>
        <v>0</v>
      </c>
      <c r="L31" s="19"/>
    </row>
    <row r="32" spans="2:12">
      <c r="C32" s="25" t="s">
        <v>50</v>
      </c>
      <c r="D32" s="26" t="s">
        <v>51</v>
      </c>
      <c r="E32" s="27" t="s">
        <v>34</v>
      </c>
      <c r="F32" s="11">
        <v>0</v>
      </c>
      <c r="G32" s="19">
        <v>0</v>
      </c>
      <c r="H32" s="19">
        <f t="shared" si="1"/>
        <v>0</v>
      </c>
      <c r="I32" s="19">
        <f t="shared" si="2"/>
        <v>0</v>
      </c>
      <c r="J32" s="19">
        <f t="shared" si="3"/>
        <v>0</v>
      </c>
      <c r="K32" s="20">
        <f t="shared" si="4"/>
        <v>0</v>
      </c>
      <c r="L32" s="19"/>
    </row>
    <row r="33" spans="2:12">
      <c r="C33" s="25" t="s">
        <v>52</v>
      </c>
      <c r="D33" s="26" t="s">
        <v>51</v>
      </c>
      <c r="E33" s="27" t="s">
        <v>34</v>
      </c>
      <c r="F33" s="11">
        <v>0</v>
      </c>
      <c r="G33" s="19">
        <v>0</v>
      </c>
      <c r="H33" s="19">
        <f t="shared" si="1"/>
        <v>0</v>
      </c>
      <c r="I33" s="19">
        <f t="shared" si="2"/>
        <v>0</v>
      </c>
      <c r="J33" s="19">
        <f t="shared" si="3"/>
        <v>0</v>
      </c>
      <c r="K33" s="20">
        <f t="shared" si="4"/>
        <v>0</v>
      </c>
      <c r="L33" s="19"/>
    </row>
    <row r="34" spans="2:12">
      <c r="C34" s="25" t="s">
        <v>53</v>
      </c>
      <c r="D34" s="26" t="s">
        <v>51</v>
      </c>
      <c r="E34" s="27" t="s">
        <v>38</v>
      </c>
      <c r="F34" s="11">
        <v>0</v>
      </c>
      <c r="G34" s="19">
        <v>0</v>
      </c>
      <c r="H34" s="19">
        <f t="shared" si="1"/>
        <v>0</v>
      </c>
      <c r="I34" s="19">
        <f t="shared" si="2"/>
        <v>0</v>
      </c>
      <c r="J34" s="19">
        <f t="shared" si="3"/>
        <v>0</v>
      </c>
      <c r="K34" s="20">
        <f t="shared" si="4"/>
        <v>0</v>
      </c>
      <c r="L34" s="19"/>
    </row>
    <row r="35" spans="2:12">
      <c r="C35" s="25" t="s">
        <v>54</v>
      </c>
      <c r="D35" s="26" t="s">
        <v>51</v>
      </c>
      <c r="E35" s="27">
        <v>415049</v>
      </c>
      <c r="F35" s="11">
        <v>368</v>
      </c>
      <c r="G35" s="19">
        <v>96.5</v>
      </c>
      <c r="H35" s="19">
        <f t="shared" si="1"/>
        <v>2.7502500000000003</v>
      </c>
      <c r="I35" s="19">
        <f t="shared" si="2"/>
        <v>2.1229999999999998</v>
      </c>
      <c r="J35" s="19">
        <f t="shared" si="3"/>
        <v>1.8334999999999999</v>
      </c>
      <c r="K35" s="20">
        <f t="shared" si="4"/>
        <v>8.1622452902729706E-4</v>
      </c>
      <c r="L35" s="19"/>
    </row>
    <row r="36" spans="2:12">
      <c r="B36" s="1" t="s">
        <v>55</v>
      </c>
      <c r="E36" s="12"/>
      <c r="F36" s="24"/>
      <c r="G36" s="24"/>
      <c r="H36" s="24"/>
      <c r="I36" s="24"/>
      <c r="J36" s="24"/>
      <c r="K36" s="24"/>
      <c r="L36" s="24"/>
    </row>
    <row r="37" spans="2:12">
      <c r="C37" s="25" t="s">
        <v>56</v>
      </c>
      <c r="D37" s="26" t="s">
        <v>51</v>
      </c>
      <c r="E37" s="27" t="s">
        <v>38</v>
      </c>
      <c r="F37" s="11">
        <v>0</v>
      </c>
      <c r="G37" s="19">
        <v>0</v>
      </c>
      <c r="H37" s="19">
        <f>G37*0.0285</f>
        <v>0</v>
      </c>
      <c r="I37" s="19">
        <f>G37*0.022</f>
        <v>0</v>
      </c>
      <c r="J37" s="19">
        <f>G37*0.019</f>
        <v>0</v>
      </c>
      <c r="K37" s="20">
        <f>SUM(I37/2601)</f>
        <v>0</v>
      </c>
      <c r="L37" s="19"/>
    </row>
    <row r="38" spans="2:12">
      <c r="C38" s="25" t="s">
        <v>57</v>
      </c>
      <c r="D38" s="26" t="s">
        <v>51</v>
      </c>
      <c r="E38" s="27" t="s">
        <v>38</v>
      </c>
      <c r="F38" s="11">
        <v>0</v>
      </c>
      <c r="G38" s="19">
        <v>0</v>
      </c>
      <c r="H38" s="19">
        <f>G38*0.0285</f>
        <v>0</v>
      </c>
      <c r="I38" s="19">
        <f>G38*0.022</f>
        <v>0</v>
      </c>
      <c r="J38" s="19">
        <f>G38*0.019</f>
        <v>0</v>
      </c>
      <c r="K38" s="20">
        <f>SUM(I38/2601)</f>
        <v>0</v>
      </c>
      <c r="L38" s="19"/>
    </row>
    <row r="39" spans="2:12">
      <c r="C39" s="25" t="s">
        <v>58</v>
      </c>
      <c r="D39" s="26" t="s">
        <v>51</v>
      </c>
      <c r="E39" s="27">
        <v>414918</v>
      </c>
      <c r="F39" s="11">
        <v>505</v>
      </c>
      <c r="G39" s="19">
        <v>224.43749999999997</v>
      </c>
      <c r="H39" s="19">
        <f>G39*0.0285</f>
        <v>6.3964687499999995</v>
      </c>
      <c r="I39" s="19">
        <f>G39*0.022</f>
        <v>4.9376249999999988</v>
      </c>
      <c r="J39" s="19">
        <f>G39*0.019</f>
        <v>4.2643124999999991</v>
      </c>
      <c r="K39" s="20">
        <f>SUM(I39/2601)</f>
        <v>1.8983564013840826E-3</v>
      </c>
      <c r="L39" s="19"/>
    </row>
    <row r="40" spans="2:12">
      <c r="C40" s="25" t="s">
        <v>59</v>
      </c>
      <c r="D40" s="26" t="s">
        <v>51</v>
      </c>
      <c r="E40" s="27" t="s">
        <v>34</v>
      </c>
      <c r="F40" s="11">
        <v>0</v>
      </c>
      <c r="G40" s="19">
        <v>0</v>
      </c>
      <c r="H40" s="19">
        <f>G40*0.0285</f>
        <v>0</v>
      </c>
      <c r="I40" s="19">
        <f>G40*0.022</f>
        <v>0</v>
      </c>
      <c r="J40" s="19">
        <f>G40*0.019</f>
        <v>0</v>
      </c>
      <c r="K40" s="20">
        <f>SUM(I40/2601)</f>
        <v>0</v>
      </c>
      <c r="L40" s="19"/>
    </row>
    <row r="41" spans="2:12">
      <c r="B41" s="1" t="s">
        <v>60</v>
      </c>
      <c r="E41" s="12"/>
      <c r="F41" s="24"/>
      <c r="G41" s="24"/>
      <c r="H41" s="24"/>
      <c r="I41" s="24"/>
      <c r="J41" s="24"/>
      <c r="K41" s="24"/>
      <c r="L41" s="24"/>
    </row>
    <row r="42" spans="2:12">
      <c r="C42" s="25" t="s">
        <v>39</v>
      </c>
      <c r="D42" s="26" t="s">
        <v>61</v>
      </c>
      <c r="E42" s="27">
        <v>410905</v>
      </c>
      <c r="F42" s="11">
        <v>357</v>
      </c>
      <c r="G42" s="19">
        <v>172.1875</v>
      </c>
      <c r="H42" s="19">
        <f t="shared" ref="H42:H62" si="5">G42*0.0285</f>
        <v>4.9073437499999999</v>
      </c>
      <c r="I42" s="19">
        <f t="shared" ref="I42:I62" si="6">G42*0.022</f>
        <v>3.788125</v>
      </c>
      <c r="J42" s="19">
        <f t="shared" ref="J42:J62" si="7">G42*0.019</f>
        <v>3.2715624999999999</v>
      </c>
      <c r="K42" s="20">
        <f t="shared" ref="K42:K62" si="8">SUM(I42/2601)</f>
        <v>1.4564109957708573E-3</v>
      </c>
      <c r="L42" s="19"/>
    </row>
    <row r="43" spans="2:12">
      <c r="C43" s="25" t="s">
        <v>62</v>
      </c>
      <c r="D43" s="26" t="s">
        <v>51</v>
      </c>
      <c r="E43" s="27" t="s">
        <v>34</v>
      </c>
      <c r="F43" s="11">
        <v>0</v>
      </c>
      <c r="G43" s="19">
        <v>0</v>
      </c>
      <c r="H43" s="19">
        <f t="shared" si="5"/>
        <v>0</v>
      </c>
      <c r="I43" s="19">
        <f t="shared" si="6"/>
        <v>0</v>
      </c>
      <c r="J43" s="19">
        <f t="shared" si="7"/>
        <v>0</v>
      </c>
      <c r="K43" s="20">
        <f t="shared" si="8"/>
        <v>0</v>
      </c>
      <c r="L43" s="19"/>
    </row>
    <row r="44" spans="2:12">
      <c r="C44" s="25" t="s">
        <v>63</v>
      </c>
      <c r="D44" s="26" t="s">
        <v>64</v>
      </c>
      <c r="E44" s="27" t="s">
        <v>34</v>
      </c>
      <c r="F44" s="11">
        <v>0</v>
      </c>
      <c r="G44" s="19">
        <v>0</v>
      </c>
      <c r="H44" s="19">
        <f t="shared" si="5"/>
        <v>0</v>
      </c>
      <c r="I44" s="19">
        <f t="shared" si="6"/>
        <v>0</v>
      </c>
      <c r="J44" s="19">
        <f t="shared" si="7"/>
        <v>0</v>
      </c>
      <c r="K44" s="20">
        <f t="shared" si="8"/>
        <v>0</v>
      </c>
      <c r="L44" s="19"/>
    </row>
    <row r="45" spans="2:12">
      <c r="C45" s="25" t="s">
        <v>65</v>
      </c>
      <c r="D45" s="26" t="s">
        <v>51</v>
      </c>
      <c r="E45" s="27" t="s">
        <v>34</v>
      </c>
      <c r="F45" s="11">
        <v>0</v>
      </c>
      <c r="G45" s="19">
        <v>0</v>
      </c>
      <c r="H45" s="19">
        <f t="shared" si="5"/>
        <v>0</v>
      </c>
      <c r="I45" s="19">
        <f t="shared" si="6"/>
        <v>0</v>
      </c>
      <c r="J45" s="19">
        <f t="shared" si="7"/>
        <v>0</v>
      </c>
      <c r="K45" s="20">
        <f t="shared" si="8"/>
        <v>0</v>
      </c>
      <c r="L45" s="19"/>
    </row>
    <row r="46" spans="2:12">
      <c r="C46" s="25" t="s">
        <v>66</v>
      </c>
      <c r="D46" s="26" t="s">
        <v>51</v>
      </c>
      <c r="E46" s="27" t="s">
        <v>34</v>
      </c>
      <c r="F46" s="11">
        <v>0</v>
      </c>
      <c r="G46" s="19">
        <v>0</v>
      </c>
      <c r="H46" s="19">
        <f t="shared" si="5"/>
        <v>0</v>
      </c>
      <c r="I46" s="19">
        <f t="shared" si="6"/>
        <v>0</v>
      </c>
      <c r="J46" s="19">
        <f t="shared" si="7"/>
        <v>0</v>
      </c>
      <c r="K46" s="20">
        <f t="shared" si="8"/>
        <v>0</v>
      </c>
      <c r="L46" s="19"/>
    </row>
    <row r="47" spans="2:12">
      <c r="C47" s="25" t="s">
        <v>67</v>
      </c>
      <c r="D47" s="26" t="s">
        <v>68</v>
      </c>
      <c r="E47" s="27" t="s">
        <v>34</v>
      </c>
      <c r="F47" s="11">
        <v>0</v>
      </c>
      <c r="G47" s="19">
        <v>0</v>
      </c>
      <c r="H47" s="19">
        <f t="shared" si="5"/>
        <v>0</v>
      </c>
      <c r="I47" s="19">
        <f t="shared" si="6"/>
        <v>0</v>
      </c>
      <c r="J47" s="19">
        <f t="shared" si="7"/>
        <v>0</v>
      </c>
      <c r="K47" s="20">
        <f t="shared" si="8"/>
        <v>0</v>
      </c>
      <c r="L47" s="19"/>
    </row>
    <row r="48" spans="2:12">
      <c r="C48" s="25" t="s">
        <v>69</v>
      </c>
      <c r="D48" s="26" t="s">
        <v>51</v>
      </c>
      <c r="E48" s="27" t="s">
        <v>34</v>
      </c>
      <c r="F48" s="11">
        <v>0</v>
      </c>
      <c r="G48" s="19">
        <v>0</v>
      </c>
      <c r="H48" s="19">
        <f t="shared" si="5"/>
        <v>0</v>
      </c>
      <c r="I48" s="19">
        <f t="shared" si="6"/>
        <v>0</v>
      </c>
      <c r="J48" s="19">
        <f t="shared" si="7"/>
        <v>0</v>
      </c>
      <c r="K48" s="20">
        <f t="shared" si="8"/>
        <v>0</v>
      </c>
      <c r="L48" s="19"/>
    </row>
    <row r="49" spans="2:12" ht="17.25" customHeight="1">
      <c r="C49" s="25" t="s">
        <v>70</v>
      </c>
      <c r="D49" s="26" t="s">
        <v>51</v>
      </c>
      <c r="E49" s="27" t="s">
        <v>34</v>
      </c>
      <c r="F49" s="11">
        <v>0</v>
      </c>
      <c r="G49" s="19">
        <v>0</v>
      </c>
      <c r="H49" s="19">
        <f t="shared" si="5"/>
        <v>0</v>
      </c>
      <c r="I49" s="19">
        <f t="shared" si="6"/>
        <v>0</v>
      </c>
      <c r="J49" s="19">
        <f t="shared" si="7"/>
        <v>0</v>
      </c>
      <c r="K49" s="20">
        <f t="shared" si="8"/>
        <v>0</v>
      </c>
      <c r="L49" s="19"/>
    </row>
    <row r="50" spans="2:12">
      <c r="C50" s="25" t="s">
        <v>71</v>
      </c>
      <c r="D50" s="26" t="s">
        <v>51</v>
      </c>
      <c r="E50" s="27" t="s">
        <v>34</v>
      </c>
      <c r="F50" s="11">
        <v>0</v>
      </c>
      <c r="G50" s="19">
        <v>0</v>
      </c>
      <c r="H50" s="19">
        <f t="shared" si="5"/>
        <v>0</v>
      </c>
      <c r="I50" s="19">
        <f t="shared" si="6"/>
        <v>0</v>
      </c>
      <c r="J50" s="19">
        <f t="shared" si="7"/>
        <v>0</v>
      </c>
      <c r="K50" s="20">
        <f t="shared" si="8"/>
        <v>0</v>
      </c>
      <c r="L50" s="19"/>
    </row>
    <row r="51" spans="2:12">
      <c r="C51" s="25" t="s">
        <v>72</v>
      </c>
      <c r="D51" s="26" t="s">
        <v>73</v>
      </c>
      <c r="E51" s="27" t="s">
        <v>34</v>
      </c>
      <c r="F51" s="11">
        <v>0</v>
      </c>
      <c r="G51" s="19">
        <v>0</v>
      </c>
      <c r="H51" s="19">
        <f t="shared" si="5"/>
        <v>0</v>
      </c>
      <c r="I51" s="19">
        <f t="shared" si="6"/>
        <v>0</v>
      </c>
      <c r="J51" s="19">
        <f t="shared" si="7"/>
        <v>0</v>
      </c>
      <c r="K51" s="20">
        <f t="shared" si="8"/>
        <v>0</v>
      </c>
      <c r="L51" s="19"/>
    </row>
    <row r="52" spans="2:12" ht="30">
      <c r="C52" s="25" t="s">
        <v>74</v>
      </c>
      <c r="D52" s="26" t="s">
        <v>51</v>
      </c>
      <c r="E52" s="27" t="s">
        <v>34</v>
      </c>
      <c r="F52" s="11">
        <v>0</v>
      </c>
      <c r="G52" s="19">
        <v>0</v>
      </c>
      <c r="H52" s="19">
        <f t="shared" si="5"/>
        <v>0</v>
      </c>
      <c r="I52" s="19">
        <f t="shared" si="6"/>
        <v>0</v>
      </c>
      <c r="J52" s="19">
        <f t="shared" si="7"/>
        <v>0</v>
      </c>
      <c r="K52" s="20">
        <f t="shared" si="8"/>
        <v>0</v>
      </c>
      <c r="L52" s="19"/>
    </row>
    <row r="53" spans="2:12" ht="30">
      <c r="C53" s="25" t="s">
        <v>75</v>
      </c>
      <c r="D53" s="26" t="s">
        <v>51</v>
      </c>
      <c r="E53" s="27" t="s">
        <v>34</v>
      </c>
      <c r="F53" s="11">
        <v>0</v>
      </c>
      <c r="G53" s="19">
        <v>0</v>
      </c>
      <c r="H53" s="19">
        <f t="shared" si="5"/>
        <v>0</v>
      </c>
      <c r="I53" s="19">
        <f t="shared" si="6"/>
        <v>0</v>
      </c>
      <c r="J53" s="19">
        <f t="shared" si="7"/>
        <v>0</v>
      </c>
      <c r="K53" s="20">
        <f t="shared" si="8"/>
        <v>0</v>
      </c>
      <c r="L53" s="19"/>
    </row>
    <row r="54" spans="2:12">
      <c r="C54" s="25" t="s">
        <v>76</v>
      </c>
      <c r="D54" s="26" t="s">
        <v>51</v>
      </c>
      <c r="E54" s="27" t="s">
        <v>34</v>
      </c>
      <c r="F54" s="11">
        <v>0</v>
      </c>
      <c r="G54" s="19">
        <v>0</v>
      </c>
      <c r="H54" s="19">
        <f t="shared" si="5"/>
        <v>0</v>
      </c>
      <c r="I54" s="19">
        <f t="shared" si="6"/>
        <v>0</v>
      </c>
      <c r="J54" s="19">
        <f t="shared" si="7"/>
        <v>0</v>
      </c>
      <c r="K54" s="20">
        <f t="shared" si="8"/>
        <v>0</v>
      </c>
      <c r="L54" s="19"/>
    </row>
    <row r="55" spans="2:12">
      <c r="C55" s="25" t="s">
        <v>77</v>
      </c>
      <c r="D55" s="26" t="s">
        <v>51</v>
      </c>
      <c r="E55" s="27" t="s">
        <v>34</v>
      </c>
      <c r="F55" s="11">
        <v>0</v>
      </c>
      <c r="G55" s="19">
        <v>0</v>
      </c>
      <c r="H55" s="19">
        <f t="shared" si="5"/>
        <v>0</v>
      </c>
      <c r="I55" s="19">
        <f t="shared" si="6"/>
        <v>0</v>
      </c>
      <c r="J55" s="19">
        <f t="shared" si="7"/>
        <v>0</v>
      </c>
      <c r="K55" s="20">
        <f t="shared" si="8"/>
        <v>0</v>
      </c>
      <c r="L55" s="19"/>
    </row>
    <row r="56" spans="2:12" ht="30">
      <c r="C56" s="25" t="s">
        <v>78</v>
      </c>
      <c r="D56" s="26" t="s">
        <v>51</v>
      </c>
      <c r="E56" s="27" t="s">
        <v>34</v>
      </c>
      <c r="F56" s="11">
        <v>0</v>
      </c>
      <c r="G56" s="19">
        <v>0</v>
      </c>
      <c r="H56" s="19">
        <f t="shared" si="5"/>
        <v>0</v>
      </c>
      <c r="I56" s="19">
        <f t="shared" si="6"/>
        <v>0</v>
      </c>
      <c r="J56" s="19">
        <f t="shared" si="7"/>
        <v>0</v>
      </c>
      <c r="K56" s="20">
        <f t="shared" si="8"/>
        <v>0</v>
      </c>
      <c r="L56" s="19"/>
    </row>
    <row r="57" spans="2:12" ht="30">
      <c r="C57" s="25" t="s">
        <v>79</v>
      </c>
      <c r="D57" s="26" t="s">
        <v>51</v>
      </c>
      <c r="E57" s="27" t="s">
        <v>40</v>
      </c>
      <c r="F57" s="11">
        <v>0</v>
      </c>
      <c r="G57" s="19">
        <v>0</v>
      </c>
      <c r="H57" s="19">
        <f t="shared" si="5"/>
        <v>0</v>
      </c>
      <c r="I57" s="19">
        <f t="shared" si="6"/>
        <v>0</v>
      </c>
      <c r="J57" s="19">
        <f t="shared" si="7"/>
        <v>0</v>
      </c>
      <c r="K57" s="20">
        <f t="shared" si="8"/>
        <v>0</v>
      </c>
      <c r="L57" s="19"/>
    </row>
    <row r="58" spans="2:12">
      <c r="C58" s="25" t="s">
        <v>80</v>
      </c>
      <c r="D58" s="26" t="s">
        <v>51</v>
      </c>
      <c r="E58" s="27" t="s">
        <v>40</v>
      </c>
      <c r="F58" s="11">
        <v>0</v>
      </c>
      <c r="G58" s="19">
        <v>0</v>
      </c>
      <c r="H58" s="19">
        <f t="shared" si="5"/>
        <v>0</v>
      </c>
      <c r="I58" s="19">
        <f t="shared" si="6"/>
        <v>0</v>
      </c>
      <c r="J58" s="19">
        <f t="shared" si="7"/>
        <v>0</v>
      </c>
      <c r="K58" s="20">
        <f t="shared" si="8"/>
        <v>0</v>
      </c>
      <c r="L58" s="19"/>
    </row>
    <row r="59" spans="2:12">
      <c r="C59" s="25" t="s">
        <v>81</v>
      </c>
      <c r="D59" s="26" t="s">
        <v>51</v>
      </c>
      <c r="E59" s="27" t="s">
        <v>40</v>
      </c>
      <c r="F59" s="11">
        <v>0</v>
      </c>
      <c r="G59" s="19">
        <v>0</v>
      </c>
      <c r="H59" s="19">
        <f t="shared" si="5"/>
        <v>0</v>
      </c>
      <c r="I59" s="19">
        <f t="shared" si="6"/>
        <v>0</v>
      </c>
      <c r="J59" s="19">
        <f t="shared" si="7"/>
        <v>0</v>
      </c>
      <c r="K59" s="20">
        <f t="shared" si="8"/>
        <v>0</v>
      </c>
      <c r="L59" s="19"/>
    </row>
    <row r="60" spans="2:12" ht="30">
      <c r="C60" s="25" t="s">
        <v>82</v>
      </c>
      <c r="D60" s="26" t="s">
        <v>51</v>
      </c>
      <c r="E60" s="27" t="s">
        <v>34</v>
      </c>
      <c r="F60" s="11">
        <v>0</v>
      </c>
      <c r="G60" s="19">
        <v>0</v>
      </c>
      <c r="H60" s="19">
        <f t="shared" si="5"/>
        <v>0</v>
      </c>
      <c r="I60" s="19">
        <f t="shared" si="6"/>
        <v>0</v>
      </c>
      <c r="J60" s="19">
        <f t="shared" si="7"/>
        <v>0</v>
      </c>
      <c r="K60" s="20">
        <f t="shared" si="8"/>
        <v>0</v>
      </c>
      <c r="L60" s="19"/>
    </row>
    <row r="61" spans="2:12">
      <c r="C61" s="25" t="s">
        <v>83</v>
      </c>
      <c r="D61" s="26" t="s">
        <v>51</v>
      </c>
      <c r="E61" s="27" t="s">
        <v>84</v>
      </c>
      <c r="F61" s="11">
        <v>5705</v>
      </c>
      <c r="G61" s="19">
        <v>4840</v>
      </c>
      <c r="H61" s="19">
        <f t="shared" si="5"/>
        <v>137.94</v>
      </c>
      <c r="I61" s="19">
        <f t="shared" si="6"/>
        <v>106.47999999999999</v>
      </c>
      <c r="J61" s="19">
        <f t="shared" si="7"/>
        <v>91.96</v>
      </c>
      <c r="K61" s="20">
        <f t="shared" si="8"/>
        <v>4.0938100730488272E-2</v>
      </c>
      <c r="L61" s="19"/>
    </row>
    <row r="62" spans="2:12">
      <c r="C62" s="25" t="s">
        <v>85</v>
      </c>
      <c r="D62" s="26" t="s">
        <v>51</v>
      </c>
      <c r="E62" s="27"/>
      <c r="F62" s="11"/>
      <c r="G62" s="19"/>
      <c r="H62" s="19">
        <f t="shared" si="5"/>
        <v>0</v>
      </c>
      <c r="I62" s="19">
        <f t="shared" si="6"/>
        <v>0</v>
      </c>
      <c r="J62" s="19">
        <f t="shared" si="7"/>
        <v>0</v>
      </c>
      <c r="K62" s="20">
        <f t="shared" si="8"/>
        <v>0</v>
      </c>
      <c r="L62" s="19"/>
    </row>
    <row r="63" spans="2:12">
      <c r="B63" s="1" t="s">
        <v>86</v>
      </c>
      <c r="C63" s="30"/>
      <c r="D63" s="31"/>
      <c r="E63" s="32"/>
      <c r="F63" s="33"/>
      <c r="G63" s="33"/>
      <c r="H63" s="33"/>
      <c r="I63" s="33"/>
      <c r="J63" s="33"/>
      <c r="K63" s="33"/>
      <c r="L63" s="33"/>
    </row>
    <row r="64" spans="2:12">
      <c r="C64" s="25" t="s">
        <v>87</v>
      </c>
      <c r="D64" s="26" t="s">
        <v>51</v>
      </c>
      <c r="E64" s="27" t="s">
        <v>40</v>
      </c>
      <c r="F64" s="11">
        <v>0</v>
      </c>
      <c r="G64" s="19"/>
      <c r="H64" s="19">
        <f>G64*0.0285</f>
        <v>0</v>
      </c>
      <c r="I64" s="19">
        <f>G64*0.022</f>
        <v>0</v>
      </c>
      <c r="J64" s="19">
        <f>G64*0.019</f>
        <v>0</v>
      </c>
      <c r="K64" s="20">
        <f>SUM(I64/2601)</f>
        <v>0</v>
      </c>
      <c r="L64" s="19"/>
    </row>
    <row r="65" spans="2:12">
      <c r="C65" s="25" t="s">
        <v>88</v>
      </c>
      <c r="D65" s="26" t="s">
        <v>51</v>
      </c>
      <c r="E65" s="27" t="s">
        <v>40</v>
      </c>
      <c r="F65" s="11">
        <v>0</v>
      </c>
      <c r="G65" s="19"/>
      <c r="H65" s="19">
        <f>G65*0.0285</f>
        <v>0</v>
      </c>
      <c r="I65" s="19">
        <f>G65*0.022</f>
        <v>0</v>
      </c>
      <c r="J65" s="19">
        <f>G65*0.019</f>
        <v>0</v>
      </c>
      <c r="K65" s="20">
        <f>SUM(I65/2601)</f>
        <v>0</v>
      </c>
      <c r="L65" s="19"/>
    </row>
    <row r="66" spans="2:12" ht="30">
      <c r="C66" s="25" t="s">
        <v>89</v>
      </c>
      <c r="D66" s="26" t="s">
        <v>51</v>
      </c>
      <c r="E66" s="27" t="s">
        <v>40</v>
      </c>
      <c r="F66" s="11">
        <v>0</v>
      </c>
      <c r="G66" s="19"/>
      <c r="H66" s="19">
        <f>G66*0.0285</f>
        <v>0</v>
      </c>
      <c r="I66" s="19">
        <f>G66*0.022</f>
        <v>0</v>
      </c>
      <c r="J66" s="19">
        <f>G66*0.019</f>
        <v>0</v>
      </c>
      <c r="K66" s="20">
        <f>SUM(I66/2601)</f>
        <v>0</v>
      </c>
      <c r="L66" s="19"/>
    </row>
    <row r="67" spans="2:12">
      <c r="B67" s="1" t="s">
        <v>90</v>
      </c>
      <c r="F67" s="24"/>
      <c r="G67" s="24"/>
      <c r="H67" s="24"/>
      <c r="I67" s="24"/>
      <c r="J67" s="24"/>
      <c r="K67" s="24"/>
      <c r="L67" s="24"/>
    </row>
    <row r="68" spans="2:12">
      <c r="C68" s="57" t="s">
        <v>91</v>
      </c>
      <c r="D68" s="58"/>
      <c r="E68" s="59"/>
      <c r="F68" s="34">
        <v>62</v>
      </c>
      <c r="G68" s="19">
        <v>30.874999999999996</v>
      </c>
      <c r="H68" s="19">
        <f t="shared" ref="H68:H83" si="9">G68*0.0285</f>
        <v>0.87993749999999993</v>
      </c>
      <c r="I68" s="19">
        <f t="shared" ref="I68:I83" si="10">G68*0.022</f>
        <v>0.67924999999999991</v>
      </c>
      <c r="J68" s="19">
        <f t="shared" ref="J68:J83" si="11">G68*0.019</f>
        <v>0.58662499999999995</v>
      </c>
      <c r="K68" s="20">
        <f t="shared" ref="K68:K83" si="12">SUM(I68/2601)</f>
        <v>2.611495578623606E-4</v>
      </c>
      <c r="L68" s="19"/>
    </row>
    <row r="69" spans="2:12">
      <c r="C69" s="57" t="s">
        <v>92</v>
      </c>
      <c r="D69" s="58"/>
      <c r="E69" s="59"/>
      <c r="F69" s="34">
        <v>357</v>
      </c>
      <c r="G69" s="19">
        <v>172.1875</v>
      </c>
      <c r="H69" s="19">
        <f t="shared" si="9"/>
        <v>4.9073437499999999</v>
      </c>
      <c r="I69" s="19">
        <f t="shared" si="10"/>
        <v>3.788125</v>
      </c>
      <c r="J69" s="19">
        <f t="shared" si="11"/>
        <v>3.2715624999999999</v>
      </c>
      <c r="K69" s="20">
        <f t="shared" si="12"/>
        <v>1.4564109957708573E-3</v>
      </c>
      <c r="L69" s="19"/>
    </row>
    <row r="70" spans="2:12">
      <c r="C70" s="57" t="s">
        <v>93</v>
      </c>
      <c r="D70" s="58"/>
      <c r="E70" s="59"/>
      <c r="F70" s="34">
        <v>222</v>
      </c>
      <c r="G70" s="19">
        <v>99.749999999999986</v>
      </c>
      <c r="H70" s="19">
        <f t="shared" si="9"/>
        <v>2.8428749999999998</v>
      </c>
      <c r="I70" s="19">
        <f t="shared" si="10"/>
        <v>2.1944999999999997</v>
      </c>
      <c r="J70" s="19">
        <f t="shared" si="11"/>
        <v>1.8952499999999997</v>
      </c>
      <c r="K70" s="20">
        <f t="shared" si="12"/>
        <v>8.4371395617070344E-4</v>
      </c>
      <c r="L70" s="19"/>
    </row>
    <row r="71" spans="2:12">
      <c r="C71" s="57" t="s">
        <v>94</v>
      </c>
      <c r="D71" s="58"/>
      <c r="E71" s="59"/>
      <c r="F71" s="34">
        <v>104</v>
      </c>
      <c r="G71" s="19">
        <v>47.5</v>
      </c>
      <c r="H71" s="19">
        <f t="shared" si="9"/>
        <v>1.35375</v>
      </c>
      <c r="I71" s="19">
        <f t="shared" si="10"/>
        <v>1.0449999999999999</v>
      </c>
      <c r="J71" s="19">
        <f t="shared" si="11"/>
        <v>0.90249999999999997</v>
      </c>
      <c r="K71" s="20">
        <f t="shared" si="12"/>
        <v>4.0176855055747786E-4</v>
      </c>
      <c r="L71" s="19"/>
    </row>
    <row r="72" spans="2:12">
      <c r="C72" s="57" t="s">
        <v>95</v>
      </c>
      <c r="D72" s="58"/>
      <c r="E72" s="59"/>
      <c r="F72" s="34">
        <v>140</v>
      </c>
      <c r="G72" s="19">
        <v>70.062499999999986</v>
      </c>
      <c r="H72" s="19">
        <f t="shared" si="9"/>
        <v>1.9967812499999997</v>
      </c>
      <c r="I72" s="19">
        <f t="shared" si="10"/>
        <v>1.5413749999999995</v>
      </c>
      <c r="J72" s="19">
        <f t="shared" si="11"/>
        <v>1.3311874999999997</v>
      </c>
      <c r="K72" s="20">
        <f t="shared" si="12"/>
        <v>5.9260861207227969E-4</v>
      </c>
      <c r="L72" s="19"/>
    </row>
    <row r="73" spans="2:12">
      <c r="C73" s="57" t="s">
        <v>96</v>
      </c>
      <c r="D73" s="58"/>
      <c r="E73" s="59"/>
      <c r="F73" s="34">
        <v>290</v>
      </c>
      <c r="G73" s="19">
        <v>140.12499999999997</v>
      </c>
      <c r="H73" s="19">
        <f t="shared" si="9"/>
        <v>3.9935624999999995</v>
      </c>
      <c r="I73" s="19">
        <f t="shared" si="10"/>
        <v>3.082749999999999</v>
      </c>
      <c r="J73" s="19">
        <f t="shared" si="11"/>
        <v>2.6623749999999995</v>
      </c>
      <c r="K73" s="20">
        <f t="shared" si="12"/>
        <v>1.1852172241445594E-3</v>
      </c>
      <c r="L73" s="19"/>
    </row>
    <row r="74" spans="2:12">
      <c r="C74" s="57" t="s">
        <v>97</v>
      </c>
      <c r="D74" s="58"/>
      <c r="E74" s="59"/>
      <c r="F74" s="34">
        <v>368</v>
      </c>
      <c r="G74" s="19">
        <v>173.37499999999997</v>
      </c>
      <c r="H74" s="19">
        <f t="shared" si="9"/>
        <v>4.941187499999999</v>
      </c>
      <c r="I74" s="19">
        <f t="shared" si="10"/>
        <v>3.814249999999999</v>
      </c>
      <c r="J74" s="19">
        <f t="shared" si="11"/>
        <v>3.2941249999999993</v>
      </c>
      <c r="K74" s="20">
        <f t="shared" si="12"/>
        <v>1.466455209534794E-3</v>
      </c>
      <c r="L74" s="19"/>
    </row>
    <row r="75" spans="2:12">
      <c r="C75" s="57" t="s">
        <v>98</v>
      </c>
      <c r="D75" s="58"/>
      <c r="E75" s="59"/>
      <c r="F75" s="34">
        <v>218</v>
      </c>
      <c r="G75" s="19">
        <v>99.749999999999986</v>
      </c>
      <c r="H75" s="19">
        <f t="shared" si="9"/>
        <v>2.8428749999999998</v>
      </c>
      <c r="I75" s="19">
        <f t="shared" si="10"/>
        <v>2.1944999999999997</v>
      </c>
      <c r="J75" s="19">
        <f t="shared" si="11"/>
        <v>1.8952499999999997</v>
      </c>
      <c r="K75" s="20">
        <f t="shared" si="12"/>
        <v>8.4371395617070344E-4</v>
      </c>
      <c r="L75" s="19"/>
    </row>
    <row r="76" spans="2:12">
      <c r="C76" s="57" t="s">
        <v>99</v>
      </c>
      <c r="D76" s="58"/>
      <c r="E76" s="59"/>
      <c r="F76" s="34">
        <v>390</v>
      </c>
      <c r="G76" s="19">
        <v>197.12499999999997</v>
      </c>
      <c r="H76" s="19">
        <f t="shared" si="9"/>
        <v>5.6180624999999997</v>
      </c>
      <c r="I76" s="19">
        <f t="shared" si="10"/>
        <v>4.3367499999999994</v>
      </c>
      <c r="J76" s="19">
        <f t="shared" si="11"/>
        <v>3.7453749999999992</v>
      </c>
      <c r="K76" s="20">
        <f t="shared" si="12"/>
        <v>1.667339484813533E-3</v>
      </c>
      <c r="L76" s="19"/>
    </row>
    <row r="77" spans="2:12">
      <c r="C77" s="57" t="s">
        <v>100</v>
      </c>
      <c r="D77" s="58"/>
      <c r="E77" s="59"/>
      <c r="F77" s="34">
        <v>420</v>
      </c>
      <c r="G77" s="19">
        <v>200.68749999999997</v>
      </c>
      <c r="H77" s="19">
        <f t="shared" si="9"/>
        <v>5.7195937499999996</v>
      </c>
      <c r="I77" s="19">
        <f t="shared" si="10"/>
        <v>4.4151249999999989</v>
      </c>
      <c r="J77" s="19">
        <f t="shared" si="11"/>
        <v>3.8130624999999996</v>
      </c>
      <c r="K77" s="20">
        <f t="shared" si="12"/>
        <v>1.6974721261053436E-3</v>
      </c>
      <c r="L77" s="19"/>
    </row>
    <row r="78" spans="2:12">
      <c r="C78" s="57" t="s">
        <v>101</v>
      </c>
      <c r="D78" s="58"/>
      <c r="E78" s="59"/>
      <c r="F78" s="34">
        <v>340</v>
      </c>
      <c r="G78" s="19">
        <v>210.1875</v>
      </c>
      <c r="H78" s="19">
        <f t="shared" si="9"/>
        <v>5.9903437500000001</v>
      </c>
      <c r="I78" s="19">
        <f t="shared" si="10"/>
        <v>4.6241249999999994</v>
      </c>
      <c r="J78" s="19">
        <f t="shared" si="11"/>
        <v>3.9935624999999999</v>
      </c>
      <c r="K78" s="20">
        <f t="shared" si="12"/>
        <v>1.7778258362168395E-3</v>
      </c>
      <c r="L78" s="19"/>
    </row>
    <row r="79" spans="2:12">
      <c r="C79" s="57" t="s">
        <v>102</v>
      </c>
      <c r="D79" s="58"/>
      <c r="E79" s="59"/>
      <c r="F79" s="34"/>
      <c r="G79" s="19"/>
      <c r="H79" s="19">
        <f t="shared" si="9"/>
        <v>0</v>
      </c>
      <c r="I79" s="19">
        <f t="shared" si="10"/>
        <v>0</v>
      </c>
      <c r="J79" s="19">
        <f t="shared" si="11"/>
        <v>0</v>
      </c>
      <c r="K79" s="20">
        <f t="shared" si="12"/>
        <v>0</v>
      </c>
      <c r="L79" s="19"/>
    </row>
    <row r="80" spans="2:12">
      <c r="C80" s="57" t="s">
        <v>103</v>
      </c>
      <c r="D80" s="58"/>
      <c r="E80" s="59"/>
      <c r="F80" s="34">
        <v>105</v>
      </c>
      <c r="G80" s="19">
        <v>49.874999999999993</v>
      </c>
      <c r="H80" s="19">
        <f t="shared" si="9"/>
        <v>1.4214374999999999</v>
      </c>
      <c r="I80" s="19">
        <f t="shared" si="10"/>
        <v>1.0972499999999998</v>
      </c>
      <c r="J80" s="19">
        <f t="shared" si="11"/>
        <v>0.94762499999999983</v>
      </c>
      <c r="K80" s="20">
        <f t="shared" si="12"/>
        <v>4.2185697808535172E-4</v>
      </c>
      <c r="L80" s="19"/>
    </row>
    <row r="81" spans="3:12">
      <c r="C81" s="57" t="s">
        <v>104</v>
      </c>
      <c r="D81" s="58"/>
      <c r="E81" s="59"/>
      <c r="F81" s="34">
        <v>365</v>
      </c>
      <c r="G81" s="19">
        <v>254.12499999999997</v>
      </c>
      <c r="H81" s="19">
        <f t="shared" si="9"/>
        <v>7.2425624999999991</v>
      </c>
      <c r="I81" s="19">
        <f t="shared" si="10"/>
        <v>5.590749999999999</v>
      </c>
      <c r="J81" s="19">
        <f t="shared" si="11"/>
        <v>4.8283749999999994</v>
      </c>
      <c r="K81" s="20">
        <f t="shared" si="12"/>
        <v>2.1494617454825065E-3</v>
      </c>
      <c r="L81" s="19"/>
    </row>
    <row r="82" spans="3:12">
      <c r="F82" s="34"/>
      <c r="G82" s="19"/>
      <c r="H82" s="19">
        <f t="shared" si="9"/>
        <v>0</v>
      </c>
      <c r="I82" s="19">
        <f t="shared" si="10"/>
        <v>0</v>
      </c>
      <c r="J82" s="19">
        <f t="shared" si="11"/>
        <v>0</v>
      </c>
      <c r="K82" s="20">
        <f t="shared" si="12"/>
        <v>0</v>
      </c>
      <c r="L82" s="19"/>
    </row>
    <row r="83" spans="3:12">
      <c r="F83" s="34">
        <v>66</v>
      </c>
      <c r="G83" s="19">
        <v>34.437499999999993</v>
      </c>
      <c r="H83" s="19">
        <f t="shared" si="9"/>
        <v>0.98146874999999978</v>
      </c>
      <c r="I83" s="19">
        <f t="shared" si="10"/>
        <v>0.75762499999999977</v>
      </c>
      <c r="J83" s="19">
        <f t="shared" si="11"/>
        <v>0.65431249999999985</v>
      </c>
      <c r="K83" s="20">
        <f t="shared" si="12"/>
        <v>2.9128219915417137E-4</v>
      </c>
      <c r="L83" s="19"/>
    </row>
  </sheetData>
  <mergeCells count="33">
    <mergeCell ref="K10:L10"/>
    <mergeCell ref="J12:J14"/>
    <mergeCell ref="F10:G10"/>
    <mergeCell ref="H10:J10"/>
    <mergeCell ref="F11:G11"/>
    <mergeCell ref="H11:J11"/>
    <mergeCell ref="F12:F14"/>
    <mergeCell ref="G12:G14"/>
    <mergeCell ref="H12:H14"/>
    <mergeCell ref="I12:I14"/>
    <mergeCell ref="C71:E71"/>
    <mergeCell ref="L12:L14"/>
    <mergeCell ref="F18:G18"/>
    <mergeCell ref="H18:J18"/>
    <mergeCell ref="K18:L18"/>
    <mergeCell ref="F19:G19"/>
    <mergeCell ref="H19:J19"/>
    <mergeCell ref="K12:K14"/>
    <mergeCell ref="C20:D20"/>
    <mergeCell ref="C21:D21"/>
    <mergeCell ref="C68:E68"/>
    <mergeCell ref="C69:E69"/>
    <mergeCell ref="C70:E70"/>
    <mergeCell ref="C78:E78"/>
    <mergeCell ref="C79:E79"/>
    <mergeCell ref="C80:E80"/>
    <mergeCell ref="C81:E81"/>
    <mergeCell ref="C72:E72"/>
    <mergeCell ref="C73:E73"/>
    <mergeCell ref="C74:E74"/>
    <mergeCell ref="C75:E75"/>
    <mergeCell ref="C76:E76"/>
    <mergeCell ref="C77:E77"/>
  </mergeCells>
  <conditionalFormatting sqref="F15:L15">
    <cfRule type="cellIs" dxfId="4" priority="3" operator="equal">
      <formula>0</formula>
    </cfRule>
  </conditionalFormatting>
  <pageMargins left="0.7" right="0.7" top="0.75" bottom="0.75" header="0.3" footer="0.3"/>
  <pageSetup scale="7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showGridLines="0" zoomScale="80" zoomScaleNormal="80" workbookViewId="0"/>
  </sheetViews>
  <sheetFormatPr defaultRowHeight="15"/>
  <cols>
    <col min="1" max="1" width="4.5703125" customWidth="1"/>
    <col min="2" max="2" width="3.5703125" style="1" customWidth="1"/>
    <col min="3" max="3" width="44" customWidth="1"/>
    <col min="4" max="4" width="18.7109375" customWidth="1"/>
    <col min="5" max="5" width="17.5703125" customWidth="1"/>
    <col min="6" max="6" width="13.42578125" hidden="1" customWidth="1"/>
    <col min="7" max="7" width="11.28515625" hidden="1" customWidth="1"/>
    <col min="8" max="9" width="10" hidden="1" customWidth="1"/>
    <col min="10" max="10" width="9.85546875" hidden="1" customWidth="1"/>
    <col min="11" max="11" width="21.7109375" bestFit="1" customWidth="1"/>
    <col min="12" max="12" width="34.42578125" bestFit="1" customWidth="1"/>
    <col min="248" max="248" width="4.5703125" customWidth="1"/>
    <col min="249" max="249" width="3.5703125" customWidth="1"/>
    <col min="250" max="250" width="44" customWidth="1"/>
    <col min="251" max="251" width="18.7109375" customWidth="1"/>
    <col min="252" max="252" width="17.5703125" customWidth="1"/>
    <col min="253" max="253" width="13.42578125" customWidth="1"/>
    <col min="254" max="254" width="11.28515625" bestFit="1" customWidth="1"/>
    <col min="255" max="255" width="9.85546875" customWidth="1"/>
    <col min="256" max="257" width="10" customWidth="1"/>
    <col min="258" max="258" width="9.85546875" customWidth="1"/>
    <col min="259" max="259" width="14.7109375" customWidth="1"/>
    <col min="260" max="260" width="17" customWidth="1"/>
    <col min="261" max="261" width="16" customWidth="1"/>
    <col min="262" max="262" width="17.7109375" customWidth="1"/>
    <col min="504" max="504" width="4.5703125" customWidth="1"/>
    <col min="505" max="505" width="3.5703125" customWidth="1"/>
    <col min="506" max="506" width="44" customWidth="1"/>
    <col min="507" max="507" width="18.7109375" customWidth="1"/>
    <col min="508" max="508" width="17.5703125" customWidth="1"/>
    <col min="509" max="509" width="13.42578125" customWidth="1"/>
    <col min="510" max="510" width="11.28515625" bestFit="1" customWidth="1"/>
    <col min="511" max="511" width="9.85546875" customWidth="1"/>
    <col min="512" max="513" width="10" customWidth="1"/>
    <col min="514" max="514" width="9.85546875" customWidth="1"/>
    <col min="515" max="515" width="14.7109375" customWidth="1"/>
    <col min="516" max="516" width="17" customWidth="1"/>
    <col min="517" max="517" width="16" customWidth="1"/>
    <col min="518" max="518" width="17.7109375" customWidth="1"/>
    <col min="760" max="760" width="4.5703125" customWidth="1"/>
    <col min="761" max="761" width="3.5703125" customWidth="1"/>
    <col min="762" max="762" width="44" customWidth="1"/>
    <col min="763" max="763" width="18.7109375" customWidth="1"/>
    <col min="764" max="764" width="17.5703125" customWidth="1"/>
    <col min="765" max="765" width="13.42578125" customWidth="1"/>
    <col min="766" max="766" width="11.28515625" bestFit="1" customWidth="1"/>
    <col min="767" max="767" width="9.85546875" customWidth="1"/>
    <col min="768" max="769" width="10" customWidth="1"/>
    <col min="770" max="770" width="9.85546875" customWidth="1"/>
    <col min="771" max="771" width="14.7109375" customWidth="1"/>
    <col min="772" max="772" width="17" customWidth="1"/>
    <col min="773" max="773" width="16" customWidth="1"/>
    <col min="774" max="774" width="17.7109375" customWidth="1"/>
    <col min="1016" max="1016" width="4.5703125" customWidth="1"/>
    <col min="1017" max="1017" width="3.5703125" customWidth="1"/>
    <col min="1018" max="1018" width="44" customWidth="1"/>
    <col min="1019" max="1019" width="18.7109375" customWidth="1"/>
    <col min="1020" max="1020" width="17.5703125" customWidth="1"/>
    <col min="1021" max="1021" width="13.42578125" customWidth="1"/>
    <col min="1022" max="1022" width="11.28515625" bestFit="1" customWidth="1"/>
    <col min="1023" max="1023" width="9.85546875" customWidth="1"/>
    <col min="1024" max="1025" width="10" customWidth="1"/>
    <col min="1026" max="1026" width="9.85546875" customWidth="1"/>
    <col min="1027" max="1027" width="14.7109375" customWidth="1"/>
    <col min="1028" max="1028" width="17" customWidth="1"/>
    <col min="1029" max="1029" width="16" customWidth="1"/>
    <col min="1030" max="1030" width="17.7109375" customWidth="1"/>
    <col min="1272" max="1272" width="4.5703125" customWidth="1"/>
    <col min="1273" max="1273" width="3.5703125" customWidth="1"/>
    <col min="1274" max="1274" width="44" customWidth="1"/>
    <col min="1275" max="1275" width="18.7109375" customWidth="1"/>
    <col min="1276" max="1276" width="17.5703125" customWidth="1"/>
    <col min="1277" max="1277" width="13.42578125" customWidth="1"/>
    <col min="1278" max="1278" width="11.28515625" bestFit="1" customWidth="1"/>
    <col min="1279" max="1279" width="9.85546875" customWidth="1"/>
    <col min="1280" max="1281" width="10" customWidth="1"/>
    <col min="1282" max="1282" width="9.85546875" customWidth="1"/>
    <col min="1283" max="1283" width="14.7109375" customWidth="1"/>
    <col min="1284" max="1284" width="17" customWidth="1"/>
    <col min="1285" max="1285" width="16" customWidth="1"/>
    <col min="1286" max="1286" width="17.7109375" customWidth="1"/>
    <col min="1528" max="1528" width="4.5703125" customWidth="1"/>
    <col min="1529" max="1529" width="3.5703125" customWidth="1"/>
    <col min="1530" max="1530" width="44" customWidth="1"/>
    <col min="1531" max="1531" width="18.7109375" customWidth="1"/>
    <col min="1532" max="1532" width="17.5703125" customWidth="1"/>
    <col min="1533" max="1533" width="13.42578125" customWidth="1"/>
    <col min="1534" max="1534" width="11.28515625" bestFit="1" customWidth="1"/>
    <col min="1535" max="1535" width="9.85546875" customWidth="1"/>
    <col min="1536" max="1537" width="10" customWidth="1"/>
    <col min="1538" max="1538" width="9.85546875" customWidth="1"/>
    <col min="1539" max="1539" width="14.7109375" customWidth="1"/>
    <col min="1540" max="1540" width="17" customWidth="1"/>
    <col min="1541" max="1541" width="16" customWidth="1"/>
    <col min="1542" max="1542" width="17.7109375" customWidth="1"/>
    <col min="1784" max="1784" width="4.5703125" customWidth="1"/>
    <col min="1785" max="1785" width="3.5703125" customWidth="1"/>
    <col min="1786" max="1786" width="44" customWidth="1"/>
    <col min="1787" max="1787" width="18.7109375" customWidth="1"/>
    <col min="1788" max="1788" width="17.5703125" customWidth="1"/>
    <col min="1789" max="1789" width="13.42578125" customWidth="1"/>
    <col min="1790" max="1790" width="11.28515625" bestFit="1" customWidth="1"/>
    <col min="1791" max="1791" width="9.85546875" customWidth="1"/>
    <col min="1792" max="1793" width="10" customWidth="1"/>
    <col min="1794" max="1794" width="9.85546875" customWidth="1"/>
    <col min="1795" max="1795" width="14.7109375" customWidth="1"/>
    <col min="1796" max="1796" width="17" customWidth="1"/>
    <col min="1797" max="1797" width="16" customWidth="1"/>
    <col min="1798" max="1798" width="17.7109375" customWidth="1"/>
    <col min="2040" max="2040" width="4.5703125" customWidth="1"/>
    <col min="2041" max="2041" width="3.5703125" customWidth="1"/>
    <col min="2042" max="2042" width="44" customWidth="1"/>
    <col min="2043" max="2043" width="18.7109375" customWidth="1"/>
    <col min="2044" max="2044" width="17.5703125" customWidth="1"/>
    <col min="2045" max="2045" width="13.42578125" customWidth="1"/>
    <col min="2046" max="2046" width="11.28515625" bestFit="1" customWidth="1"/>
    <col min="2047" max="2047" width="9.85546875" customWidth="1"/>
    <col min="2048" max="2049" width="10" customWidth="1"/>
    <col min="2050" max="2050" width="9.85546875" customWidth="1"/>
    <col min="2051" max="2051" width="14.7109375" customWidth="1"/>
    <col min="2052" max="2052" width="17" customWidth="1"/>
    <col min="2053" max="2053" width="16" customWidth="1"/>
    <col min="2054" max="2054" width="17.7109375" customWidth="1"/>
    <col min="2296" max="2296" width="4.5703125" customWidth="1"/>
    <col min="2297" max="2297" width="3.5703125" customWidth="1"/>
    <col min="2298" max="2298" width="44" customWidth="1"/>
    <col min="2299" max="2299" width="18.7109375" customWidth="1"/>
    <col min="2300" max="2300" width="17.5703125" customWidth="1"/>
    <col min="2301" max="2301" width="13.42578125" customWidth="1"/>
    <col min="2302" max="2302" width="11.28515625" bestFit="1" customWidth="1"/>
    <col min="2303" max="2303" width="9.85546875" customWidth="1"/>
    <col min="2304" max="2305" width="10" customWidth="1"/>
    <col min="2306" max="2306" width="9.85546875" customWidth="1"/>
    <col min="2307" max="2307" width="14.7109375" customWidth="1"/>
    <col min="2308" max="2308" width="17" customWidth="1"/>
    <col min="2309" max="2309" width="16" customWidth="1"/>
    <col min="2310" max="2310" width="17.7109375" customWidth="1"/>
    <col min="2552" max="2552" width="4.5703125" customWidth="1"/>
    <col min="2553" max="2553" width="3.5703125" customWidth="1"/>
    <col min="2554" max="2554" width="44" customWidth="1"/>
    <col min="2555" max="2555" width="18.7109375" customWidth="1"/>
    <col min="2556" max="2556" width="17.5703125" customWidth="1"/>
    <col min="2557" max="2557" width="13.42578125" customWidth="1"/>
    <col min="2558" max="2558" width="11.28515625" bestFit="1" customWidth="1"/>
    <col min="2559" max="2559" width="9.85546875" customWidth="1"/>
    <col min="2560" max="2561" width="10" customWidth="1"/>
    <col min="2562" max="2562" width="9.85546875" customWidth="1"/>
    <col min="2563" max="2563" width="14.7109375" customWidth="1"/>
    <col min="2564" max="2564" width="17" customWidth="1"/>
    <col min="2565" max="2565" width="16" customWidth="1"/>
    <col min="2566" max="2566" width="17.7109375" customWidth="1"/>
    <col min="2808" max="2808" width="4.5703125" customWidth="1"/>
    <col min="2809" max="2809" width="3.5703125" customWidth="1"/>
    <col min="2810" max="2810" width="44" customWidth="1"/>
    <col min="2811" max="2811" width="18.7109375" customWidth="1"/>
    <col min="2812" max="2812" width="17.5703125" customWidth="1"/>
    <col min="2813" max="2813" width="13.42578125" customWidth="1"/>
    <col min="2814" max="2814" width="11.28515625" bestFit="1" customWidth="1"/>
    <col min="2815" max="2815" width="9.85546875" customWidth="1"/>
    <col min="2816" max="2817" width="10" customWidth="1"/>
    <col min="2818" max="2818" width="9.85546875" customWidth="1"/>
    <col min="2819" max="2819" width="14.7109375" customWidth="1"/>
    <col min="2820" max="2820" width="17" customWidth="1"/>
    <col min="2821" max="2821" width="16" customWidth="1"/>
    <col min="2822" max="2822" width="17.7109375" customWidth="1"/>
    <col min="3064" max="3064" width="4.5703125" customWidth="1"/>
    <col min="3065" max="3065" width="3.5703125" customWidth="1"/>
    <col min="3066" max="3066" width="44" customWidth="1"/>
    <col min="3067" max="3067" width="18.7109375" customWidth="1"/>
    <col min="3068" max="3068" width="17.5703125" customWidth="1"/>
    <col min="3069" max="3069" width="13.42578125" customWidth="1"/>
    <col min="3070" max="3070" width="11.28515625" bestFit="1" customWidth="1"/>
    <col min="3071" max="3071" width="9.85546875" customWidth="1"/>
    <col min="3072" max="3073" width="10" customWidth="1"/>
    <col min="3074" max="3074" width="9.85546875" customWidth="1"/>
    <col min="3075" max="3075" width="14.7109375" customWidth="1"/>
    <col min="3076" max="3076" width="17" customWidth="1"/>
    <col min="3077" max="3077" width="16" customWidth="1"/>
    <col min="3078" max="3078" width="17.7109375" customWidth="1"/>
    <col min="3320" max="3320" width="4.5703125" customWidth="1"/>
    <col min="3321" max="3321" width="3.5703125" customWidth="1"/>
    <col min="3322" max="3322" width="44" customWidth="1"/>
    <col min="3323" max="3323" width="18.7109375" customWidth="1"/>
    <col min="3324" max="3324" width="17.5703125" customWidth="1"/>
    <col min="3325" max="3325" width="13.42578125" customWidth="1"/>
    <col min="3326" max="3326" width="11.28515625" bestFit="1" customWidth="1"/>
    <col min="3327" max="3327" width="9.85546875" customWidth="1"/>
    <col min="3328" max="3329" width="10" customWidth="1"/>
    <col min="3330" max="3330" width="9.85546875" customWidth="1"/>
    <col min="3331" max="3331" width="14.7109375" customWidth="1"/>
    <col min="3332" max="3332" width="17" customWidth="1"/>
    <col min="3333" max="3333" width="16" customWidth="1"/>
    <col min="3334" max="3334" width="17.7109375" customWidth="1"/>
    <col min="3576" max="3576" width="4.5703125" customWidth="1"/>
    <col min="3577" max="3577" width="3.5703125" customWidth="1"/>
    <col min="3578" max="3578" width="44" customWidth="1"/>
    <col min="3579" max="3579" width="18.7109375" customWidth="1"/>
    <col min="3580" max="3580" width="17.5703125" customWidth="1"/>
    <col min="3581" max="3581" width="13.42578125" customWidth="1"/>
    <col min="3582" max="3582" width="11.28515625" bestFit="1" customWidth="1"/>
    <col min="3583" max="3583" width="9.85546875" customWidth="1"/>
    <col min="3584" max="3585" width="10" customWidth="1"/>
    <col min="3586" max="3586" width="9.85546875" customWidth="1"/>
    <col min="3587" max="3587" width="14.7109375" customWidth="1"/>
    <col min="3588" max="3588" width="17" customWidth="1"/>
    <col min="3589" max="3589" width="16" customWidth="1"/>
    <col min="3590" max="3590" width="17.7109375" customWidth="1"/>
    <col min="3832" max="3832" width="4.5703125" customWidth="1"/>
    <col min="3833" max="3833" width="3.5703125" customWidth="1"/>
    <col min="3834" max="3834" width="44" customWidth="1"/>
    <col min="3835" max="3835" width="18.7109375" customWidth="1"/>
    <col min="3836" max="3836" width="17.5703125" customWidth="1"/>
    <col min="3837" max="3837" width="13.42578125" customWidth="1"/>
    <col min="3838" max="3838" width="11.28515625" bestFit="1" customWidth="1"/>
    <col min="3839" max="3839" width="9.85546875" customWidth="1"/>
    <col min="3840" max="3841" width="10" customWidth="1"/>
    <col min="3842" max="3842" width="9.85546875" customWidth="1"/>
    <col min="3843" max="3843" width="14.7109375" customWidth="1"/>
    <col min="3844" max="3844" width="17" customWidth="1"/>
    <col min="3845" max="3845" width="16" customWidth="1"/>
    <col min="3846" max="3846" width="17.7109375" customWidth="1"/>
    <col min="4088" max="4088" width="4.5703125" customWidth="1"/>
    <col min="4089" max="4089" width="3.5703125" customWidth="1"/>
    <col min="4090" max="4090" width="44" customWidth="1"/>
    <col min="4091" max="4091" width="18.7109375" customWidth="1"/>
    <col min="4092" max="4092" width="17.5703125" customWidth="1"/>
    <col min="4093" max="4093" width="13.42578125" customWidth="1"/>
    <col min="4094" max="4094" width="11.28515625" bestFit="1" customWidth="1"/>
    <col min="4095" max="4095" width="9.85546875" customWidth="1"/>
    <col min="4096" max="4097" width="10" customWidth="1"/>
    <col min="4098" max="4098" width="9.85546875" customWidth="1"/>
    <col min="4099" max="4099" width="14.7109375" customWidth="1"/>
    <col min="4100" max="4100" width="17" customWidth="1"/>
    <col min="4101" max="4101" width="16" customWidth="1"/>
    <col min="4102" max="4102" width="17.7109375" customWidth="1"/>
    <col min="4344" max="4344" width="4.5703125" customWidth="1"/>
    <col min="4345" max="4345" width="3.5703125" customWidth="1"/>
    <col min="4346" max="4346" width="44" customWidth="1"/>
    <col min="4347" max="4347" width="18.7109375" customWidth="1"/>
    <col min="4348" max="4348" width="17.5703125" customWidth="1"/>
    <col min="4349" max="4349" width="13.42578125" customWidth="1"/>
    <col min="4350" max="4350" width="11.28515625" bestFit="1" customWidth="1"/>
    <col min="4351" max="4351" width="9.85546875" customWidth="1"/>
    <col min="4352" max="4353" width="10" customWidth="1"/>
    <col min="4354" max="4354" width="9.85546875" customWidth="1"/>
    <col min="4355" max="4355" width="14.7109375" customWidth="1"/>
    <col min="4356" max="4356" width="17" customWidth="1"/>
    <col min="4357" max="4357" width="16" customWidth="1"/>
    <col min="4358" max="4358" width="17.7109375" customWidth="1"/>
    <col min="4600" max="4600" width="4.5703125" customWidth="1"/>
    <col min="4601" max="4601" width="3.5703125" customWidth="1"/>
    <col min="4602" max="4602" width="44" customWidth="1"/>
    <col min="4603" max="4603" width="18.7109375" customWidth="1"/>
    <col min="4604" max="4604" width="17.5703125" customWidth="1"/>
    <col min="4605" max="4605" width="13.42578125" customWidth="1"/>
    <col min="4606" max="4606" width="11.28515625" bestFit="1" customWidth="1"/>
    <col min="4607" max="4607" width="9.85546875" customWidth="1"/>
    <col min="4608" max="4609" width="10" customWidth="1"/>
    <col min="4610" max="4610" width="9.85546875" customWidth="1"/>
    <col min="4611" max="4611" width="14.7109375" customWidth="1"/>
    <col min="4612" max="4612" width="17" customWidth="1"/>
    <col min="4613" max="4613" width="16" customWidth="1"/>
    <col min="4614" max="4614" width="17.7109375" customWidth="1"/>
    <col min="4856" max="4856" width="4.5703125" customWidth="1"/>
    <col min="4857" max="4857" width="3.5703125" customWidth="1"/>
    <col min="4858" max="4858" width="44" customWidth="1"/>
    <col min="4859" max="4859" width="18.7109375" customWidth="1"/>
    <col min="4860" max="4860" width="17.5703125" customWidth="1"/>
    <col min="4861" max="4861" width="13.42578125" customWidth="1"/>
    <col min="4862" max="4862" width="11.28515625" bestFit="1" customWidth="1"/>
    <col min="4863" max="4863" width="9.85546875" customWidth="1"/>
    <col min="4864" max="4865" width="10" customWidth="1"/>
    <col min="4866" max="4866" width="9.85546875" customWidth="1"/>
    <col min="4867" max="4867" width="14.7109375" customWidth="1"/>
    <col min="4868" max="4868" width="17" customWidth="1"/>
    <col min="4869" max="4869" width="16" customWidth="1"/>
    <col min="4870" max="4870" width="17.7109375" customWidth="1"/>
    <col min="5112" max="5112" width="4.5703125" customWidth="1"/>
    <col min="5113" max="5113" width="3.5703125" customWidth="1"/>
    <col min="5114" max="5114" width="44" customWidth="1"/>
    <col min="5115" max="5115" width="18.7109375" customWidth="1"/>
    <col min="5116" max="5116" width="17.5703125" customWidth="1"/>
    <col min="5117" max="5117" width="13.42578125" customWidth="1"/>
    <col min="5118" max="5118" width="11.28515625" bestFit="1" customWidth="1"/>
    <col min="5119" max="5119" width="9.85546875" customWidth="1"/>
    <col min="5120" max="5121" width="10" customWidth="1"/>
    <col min="5122" max="5122" width="9.85546875" customWidth="1"/>
    <col min="5123" max="5123" width="14.7109375" customWidth="1"/>
    <col min="5124" max="5124" width="17" customWidth="1"/>
    <col min="5125" max="5125" width="16" customWidth="1"/>
    <col min="5126" max="5126" width="17.7109375" customWidth="1"/>
    <col min="5368" max="5368" width="4.5703125" customWidth="1"/>
    <col min="5369" max="5369" width="3.5703125" customWidth="1"/>
    <col min="5370" max="5370" width="44" customWidth="1"/>
    <col min="5371" max="5371" width="18.7109375" customWidth="1"/>
    <col min="5372" max="5372" width="17.5703125" customWidth="1"/>
    <col min="5373" max="5373" width="13.42578125" customWidth="1"/>
    <col min="5374" max="5374" width="11.28515625" bestFit="1" customWidth="1"/>
    <col min="5375" max="5375" width="9.85546875" customWidth="1"/>
    <col min="5376" max="5377" width="10" customWidth="1"/>
    <col min="5378" max="5378" width="9.85546875" customWidth="1"/>
    <col min="5379" max="5379" width="14.7109375" customWidth="1"/>
    <col min="5380" max="5380" width="17" customWidth="1"/>
    <col min="5381" max="5381" width="16" customWidth="1"/>
    <col min="5382" max="5382" width="17.7109375" customWidth="1"/>
    <col min="5624" max="5624" width="4.5703125" customWidth="1"/>
    <col min="5625" max="5625" width="3.5703125" customWidth="1"/>
    <col min="5626" max="5626" width="44" customWidth="1"/>
    <col min="5627" max="5627" width="18.7109375" customWidth="1"/>
    <col min="5628" max="5628" width="17.5703125" customWidth="1"/>
    <col min="5629" max="5629" width="13.42578125" customWidth="1"/>
    <col min="5630" max="5630" width="11.28515625" bestFit="1" customWidth="1"/>
    <col min="5631" max="5631" width="9.85546875" customWidth="1"/>
    <col min="5632" max="5633" width="10" customWidth="1"/>
    <col min="5634" max="5634" width="9.85546875" customWidth="1"/>
    <col min="5635" max="5635" width="14.7109375" customWidth="1"/>
    <col min="5636" max="5636" width="17" customWidth="1"/>
    <col min="5637" max="5637" width="16" customWidth="1"/>
    <col min="5638" max="5638" width="17.7109375" customWidth="1"/>
    <col min="5880" max="5880" width="4.5703125" customWidth="1"/>
    <col min="5881" max="5881" width="3.5703125" customWidth="1"/>
    <col min="5882" max="5882" width="44" customWidth="1"/>
    <col min="5883" max="5883" width="18.7109375" customWidth="1"/>
    <col min="5884" max="5884" width="17.5703125" customWidth="1"/>
    <col min="5885" max="5885" width="13.42578125" customWidth="1"/>
    <col min="5886" max="5886" width="11.28515625" bestFit="1" customWidth="1"/>
    <col min="5887" max="5887" width="9.85546875" customWidth="1"/>
    <col min="5888" max="5889" width="10" customWidth="1"/>
    <col min="5890" max="5890" width="9.85546875" customWidth="1"/>
    <col min="5891" max="5891" width="14.7109375" customWidth="1"/>
    <col min="5892" max="5892" width="17" customWidth="1"/>
    <col min="5893" max="5893" width="16" customWidth="1"/>
    <col min="5894" max="5894" width="17.7109375" customWidth="1"/>
    <col min="6136" max="6136" width="4.5703125" customWidth="1"/>
    <col min="6137" max="6137" width="3.5703125" customWidth="1"/>
    <col min="6138" max="6138" width="44" customWidth="1"/>
    <col min="6139" max="6139" width="18.7109375" customWidth="1"/>
    <col min="6140" max="6140" width="17.5703125" customWidth="1"/>
    <col min="6141" max="6141" width="13.42578125" customWidth="1"/>
    <col min="6142" max="6142" width="11.28515625" bestFit="1" customWidth="1"/>
    <col min="6143" max="6143" width="9.85546875" customWidth="1"/>
    <col min="6144" max="6145" width="10" customWidth="1"/>
    <col min="6146" max="6146" width="9.85546875" customWidth="1"/>
    <col min="6147" max="6147" width="14.7109375" customWidth="1"/>
    <col min="6148" max="6148" width="17" customWidth="1"/>
    <col min="6149" max="6149" width="16" customWidth="1"/>
    <col min="6150" max="6150" width="17.7109375" customWidth="1"/>
    <col min="6392" max="6392" width="4.5703125" customWidth="1"/>
    <col min="6393" max="6393" width="3.5703125" customWidth="1"/>
    <col min="6394" max="6394" width="44" customWidth="1"/>
    <col min="6395" max="6395" width="18.7109375" customWidth="1"/>
    <col min="6396" max="6396" width="17.5703125" customWidth="1"/>
    <col min="6397" max="6397" width="13.42578125" customWidth="1"/>
    <col min="6398" max="6398" width="11.28515625" bestFit="1" customWidth="1"/>
    <col min="6399" max="6399" width="9.85546875" customWidth="1"/>
    <col min="6400" max="6401" width="10" customWidth="1"/>
    <col min="6402" max="6402" width="9.85546875" customWidth="1"/>
    <col min="6403" max="6403" width="14.7109375" customWidth="1"/>
    <col min="6404" max="6404" width="17" customWidth="1"/>
    <col min="6405" max="6405" width="16" customWidth="1"/>
    <col min="6406" max="6406" width="17.7109375" customWidth="1"/>
    <col min="6648" max="6648" width="4.5703125" customWidth="1"/>
    <col min="6649" max="6649" width="3.5703125" customWidth="1"/>
    <col min="6650" max="6650" width="44" customWidth="1"/>
    <col min="6651" max="6651" width="18.7109375" customWidth="1"/>
    <col min="6652" max="6652" width="17.5703125" customWidth="1"/>
    <col min="6653" max="6653" width="13.42578125" customWidth="1"/>
    <col min="6654" max="6654" width="11.28515625" bestFit="1" customWidth="1"/>
    <col min="6655" max="6655" width="9.85546875" customWidth="1"/>
    <col min="6656" max="6657" width="10" customWidth="1"/>
    <col min="6658" max="6658" width="9.85546875" customWidth="1"/>
    <col min="6659" max="6659" width="14.7109375" customWidth="1"/>
    <col min="6660" max="6660" width="17" customWidth="1"/>
    <col min="6661" max="6661" width="16" customWidth="1"/>
    <col min="6662" max="6662" width="17.7109375" customWidth="1"/>
    <col min="6904" max="6904" width="4.5703125" customWidth="1"/>
    <col min="6905" max="6905" width="3.5703125" customWidth="1"/>
    <col min="6906" max="6906" width="44" customWidth="1"/>
    <col min="6907" max="6907" width="18.7109375" customWidth="1"/>
    <col min="6908" max="6908" width="17.5703125" customWidth="1"/>
    <col min="6909" max="6909" width="13.42578125" customWidth="1"/>
    <col min="6910" max="6910" width="11.28515625" bestFit="1" customWidth="1"/>
    <col min="6911" max="6911" width="9.85546875" customWidth="1"/>
    <col min="6912" max="6913" width="10" customWidth="1"/>
    <col min="6914" max="6914" width="9.85546875" customWidth="1"/>
    <col min="6915" max="6915" width="14.7109375" customWidth="1"/>
    <col min="6916" max="6916" width="17" customWidth="1"/>
    <col min="6917" max="6917" width="16" customWidth="1"/>
    <col min="6918" max="6918" width="17.7109375" customWidth="1"/>
    <col min="7160" max="7160" width="4.5703125" customWidth="1"/>
    <col min="7161" max="7161" width="3.5703125" customWidth="1"/>
    <col min="7162" max="7162" width="44" customWidth="1"/>
    <col min="7163" max="7163" width="18.7109375" customWidth="1"/>
    <col min="7164" max="7164" width="17.5703125" customWidth="1"/>
    <col min="7165" max="7165" width="13.42578125" customWidth="1"/>
    <col min="7166" max="7166" width="11.28515625" bestFit="1" customWidth="1"/>
    <col min="7167" max="7167" width="9.85546875" customWidth="1"/>
    <col min="7168" max="7169" width="10" customWidth="1"/>
    <col min="7170" max="7170" width="9.85546875" customWidth="1"/>
    <col min="7171" max="7171" width="14.7109375" customWidth="1"/>
    <col min="7172" max="7172" width="17" customWidth="1"/>
    <col min="7173" max="7173" width="16" customWidth="1"/>
    <col min="7174" max="7174" width="17.7109375" customWidth="1"/>
    <col min="7416" max="7416" width="4.5703125" customWidth="1"/>
    <col min="7417" max="7417" width="3.5703125" customWidth="1"/>
    <col min="7418" max="7418" width="44" customWidth="1"/>
    <col min="7419" max="7419" width="18.7109375" customWidth="1"/>
    <col min="7420" max="7420" width="17.5703125" customWidth="1"/>
    <col min="7421" max="7421" width="13.42578125" customWidth="1"/>
    <col min="7422" max="7422" width="11.28515625" bestFit="1" customWidth="1"/>
    <col min="7423" max="7423" width="9.85546875" customWidth="1"/>
    <col min="7424" max="7425" width="10" customWidth="1"/>
    <col min="7426" max="7426" width="9.85546875" customWidth="1"/>
    <col min="7427" max="7427" width="14.7109375" customWidth="1"/>
    <col min="7428" max="7428" width="17" customWidth="1"/>
    <col min="7429" max="7429" width="16" customWidth="1"/>
    <col min="7430" max="7430" width="17.7109375" customWidth="1"/>
    <col min="7672" max="7672" width="4.5703125" customWidth="1"/>
    <col min="7673" max="7673" width="3.5703125" customWidth="1"/>
    <col min="7674" max="7674" width="44" customWidth="1"/>
    <col min="7675" max="7675" width="18.7109375" customWidth="1"/>
    <col min="7676" max="7676" width="17.5703125" customWidth="1"/>
    <col min="7677" max="7677" width="13.42578125" customWidth="1"/>
    <col min="7678" max="7678" width="11.28515625" bestFit="1" customWidth="1"/>
    <col min="7679" max="7679" width="9.85546875" customWidth="1"/>
    <col min="7680" max="7681" width="10" customWidth="1"/>
    <col min="7682" max="7682" width="9.85546875" customWidth="1"/>
    <col min="7683" max="7683" width="14.7109375" customWidth="1"/>
    <col min="7684" max="7684" width="17" customWidth="1"/>
    <col min="7685" max="7685" width="16" customWidth="1"/>
    <col min="7686" max="7686" width="17.7109375" customWidth="1"/>
    <col min="7928" max="7928" width="4.5703125" customWidth="1"/>
    <col min="7929" max="7929" width="3.5703125" customWidth="1"/>
    <col min="7930" max="7930" width="44" customWidth="1"/>
    <col min="7931" max="7931" width="18.7109375" customWidth="1"/>
    <col min="7932" max="7932" width="17.5703125" customWidth="1"/>
    <col min="7933" max="7933" width="13.42578125" customWidth="1"/>
    <col min="7934" max="7934" width="11.28515625" bestFit="1" customWidth="1"/>
    <col min="7935" max="7935" width="9.85546875" customWidth="1"/>
    <col min="7936" max="7937" width="10" customWidth="1"/>
    <col min="7938" max="7938" width="9.85546875" customWidth="1"/>
    <col min="7939" max="7939" width="14.7109375" customWidth="1"/>
    <col min="7940" max="7940" width="17" customWidth="1"/>
    <col min="7941" max="7941" width="16" customWidth="1"/>
    <col min="7942" max="7942" width="17.7109375" customWidth="1"/>
    <col min="8184" max="8184" width="4.5703125" customWidth="1"/>
    <col min="8185" max="8185" width="3.5703125" customWidth="1"/>
    <col min="8186" max="8186" width="44" customWidth="1"/>
    <col min="8187" max="8187" width="18.7109375" customWidth="1"/>
    <col min="8188" max="8188" width="17.5703125" customWidth="1"/>
    <col min="8189" max="8189" width="13.42578125" customWidth="1"/>
    <col min="8190" max="8190" width="11.28515625" bestFit="1" customWidth="1"/>
    <col min="8191" max="8191" width="9.85546875" customWidth="1"/>
    <col min="8192" max="8193" width="10" customWidth="1"/>
    <col min="8194" max="8194" width="9.85546875" customWidth="1"/>
    <col min="8195" max="8195" width="14.7109375" customWidth="1"/>
    <col min="8196" max="8196" width="17" customWidth="1"/>
    <col min="8197" max="8197" width="16" customWidth="1"/>
    <col min="8198" max="8198" width="17.7109375" customWidth="1"/>
    <col min="8440" max="8440" width="4.5703125" customWidth="1"/>
    <col min="8441" max="8441" width="3.5703125" customWidth="1"/>
    <col min="8442" max="8442" width="44" customWidth="1"/>
    <col min="8443" max="8443" width="18.7109375" customWidth="1"/>
    <col min="8444" max="8444" width="17.5703125" customWidth="1"/>
    <col min="8445" max="8445" width="13.42578125" customWidth="1"/>
    <col min="8446" max="8446" width="11.28515625" bestFit="1" customWidth="1"/>
    <col min="8447" max="8447" width="9.85546875" customWidth="1"/>
    <col min="8448" max="8449" width="10" customWidth="1"/>
    <col min="8450" max="8450" width="9.85546875" customWidth="1"/>
    <col min="8451" max="8451" width="14.7109375" customWidth="1"/>
    <col min="8452" max="8452" width="17" customWidth="1"/>
    <col min="8453" max="8453" width="16" customWidth="1"/>
    <col min="8454" max="8454" width="17.7109375" customWidth="1"/>
    <col min="8696" max="8696" width="4.5703125" customWidth="1"/>
    <col min="8697" max="8697" width="3.5703125" customWidth="1"/>
    <col min="8698" max="8698" width="44" customWidth="1"/>
    <col min="8699" max="8699" width="18.7109375" customWidth="1"/>
    <col min="8700" max="8700" width="17.5703125" customWidth="1"/>
    <col min="8701" max="8701" width="13.42578125" customWidth="1"/>
    <col min="8702" max="8702" width="11.28515625" bestFit="1" customWidth="1"/>
    <col min="8703" max="8703" width="9.85546875" customWidth="1"/>
    <col min="8704" max="8705" width="10" customWidth="1"/>
    <col min="8706" max="8706" width="9.85546875" customWidth="1"/>
    <col min="8707" max="8707" width="14.7109375" customWidth="1"/>
    <col min="8708" max="8708" width="17" customWidth="1"/>
    <col min="8709" max="8709" width="16" customWidth="1"/>
    <col min="8710" max="8710" width="17.7109375" customWidth="1"/>
    <col min="8952" max="8952" width="4.5703125" customWidth="1"/>
    <col min="8953" max="8953" width="3.5703125" customWidth="1"/>
    <col min="8954" max="8954" width="44" customWidth="1"/>
    <col min="8955" max="8955" width="18.7109375" customWidth="1"/>
    <col min="8956" max="8956" width="17.5703125" customWidth="1"/>
    <col min="8957" max="8957" width="13.42578125" customWidth="1"/>
    <col min="8958" max="8958" width="11.28515625" bestFit="1" customWidth="1"/>
    <col min="8959" max="8959" width="9.85546875" customWidth="1"/>
    <col min="8960" max="8961" width="10" customWidth="1"/>
    <col min="8962" max="8962" width="9.85546875" customWidth="1"/>
    <col min="8963" max="8963" width="14.7109375" customWidth="1"/>
    <col min="8964" max="8964" width="17" customWidth="1"/>
    <col min="8965" max="8965" width="16" customWidth="1"/>
    <col min="8966" max="8966" width="17.7109375" customWidth="1"/>
    <col min="9208" max="9208" width="4.5703125" customWidth="1"/>
    <col min="9209" max="9209" width="3.5703125" customWidth="1"/>
    <col min="9210" max="9210" width="44" customWidth="1"/>
    <col min="9211" max="9211" width="18.7109375" customWidth="1"/>
    <col min="9212" max="9212" width="17.5703125" customWidth="1"/>
    <col min="9213" max="9213" width="13.42578125" customWidth="1"/>
    <col min="9214" max="9214" width="11.28515625" bestFit="1" customWidth="1"/>
    <col min="9215" max="9215" width="9.85546875" customWidth="1"/>
    <col min="9216" max="9217" width="10" customWidth="1"/>
    <col min="9218" max="9218" width="9.85546875" customWidth="1"/>
    <col min="9219" max="9219" width="14.7109375" customWidth="1"/>
    <col min="9220" max="9220" width="17" customWidth="1"/>
    <col min="9221" max="9221" width="16" customWidth="1"/>
    <col min="9222" max="9222" width="17.7109375" customWidth="1"/>
    <col min="9464" max="9464" width="4.5703125" customWidth="1"/>
    <col min="9465" max="9465" width="3.5703125" customWidth="1"/>
    <col min="9466" max="9466" width="44" customWidth="1"/>
    <col min="9467" max="9467" width="18.7109375" customWidth="1"/>
    <col min="9468" max="9468" width="17.5703125" customWidth="1"/>
    <col min="9469" max="9469" width="13.42578125" customWidth="1"/>
    <col min="9470" max="9470" width="11.28515625" bestFit="1" customWidth="1"/>
    <col min="9471" max="9471" width="9.85546875" customWidth="1"/>
    <col min="9472" max="9473" width="10" customWidth="1"/>
    <col min="9474" max="9474" width="9.85546875" customWidth="1"/>
    <col min="9475" max="9475" width="14.7109375" customWidth="1"/>
    <col min="9476" max="9476" width="17" customWidth="1"/>
    <col min="9477" max="9477" width="16" customWidth="1"/>
    <col min="9478" max="9478" width="17.7109375" customWidth="1"/>
    <col min="9720" max="9720" width="4.5703125" customWidth="1"/>
    <col min="9721" max="9721" width="3.5703125" customWidth="1"/>
    <col min="9722" max="9722" width="44" customWidth="1"/>
    <col min="9723" max="9723" width="18.7109375" customWidth="1"/>
    <col min="9724" max="9724" width="17.5703125" customWidth="1"/>
    <col min="9725" max="9725" width="13.42578125" customWidth="1"/>
    <col min="9726" max="9726" width="11.28515625" bestFit="1" customWidth="1"/>
    <col min="9727" max="9727" width="9.85546875" customWidth="1"/>
    <col min="9728" max="9729" width="10" customWidth="1"/>
    <col min="9730" max="9730" width="9.85546875" customWidth="1"/>
    <col min="9731" max="9731" width="14.7109375" customWidth="1"/>
    <col min="9732" max="9732" width="17" customWidth="1"/>
    <col min="9733" max="9733" width="16" customWidth="1"/>
    <col min="9734" max="9734" width="17.7109375" customWidth="1"/>
    <col min="9976" max="9976" width="4.5703125" customWidth="1"/>
    <col min="9977" max="9977" width="3.5703125" customWidth="1"/>
    <col min="9978" max="9978" width="44" customWidth="1"/>
    <col min="9979" max="9979" width="18.7109375" customWidth="1"/>
    <col min="9980" max="9980" width="17.5703125" customWidth="1"/>
    <col min="9981" max="9981" width="13.42578125" customWidth="1"/>
    <col min="9982" max="9982" width="11.28515625" bestFit="1" customWidth="1"/>
    <col min="9983" max="9983" width="9.85546875" customWidth="1"/>
    <col min="9984" max="9985" width="10" customWidth="1"/>
    <col min="9986" max="9986" width="9.85546875" customWidth="1"/>
    <col min="9987" max="9987" width="14.7109375" customWidth="1"/>
    <col min="9988" max="9988" width="17" customWidth="1"/>
    <col min="9989" max="9989" width="16" customWidth="1"/>
    <col min="9990" max="9990" width="17.7109375" customWidth="1"/>
    <col min="10232" max="10232" width="4.5703125" customWidth="1"/>
    <col min="10233" max="10233" width="3.5703125" customWidth="1"/>
    <col min="10234" max="10234" width="44" customWidth="1"/>
    <col min="10235" max="10235" width="18.7109375" customWidth="1"/>
    <col min="10236" max="10236" width="17.5703125" customWidth="1"/>
    <col min="10237" max="10237" width="13.42578125" customWidth="1"/>
    <col min="10238" max="10238" width="11.28515625" bestFit="1" customWidth="1"/>
    <col min="10239" max="10239" width="9.85546875" customWidth="1"/>
    <col min="10240" max="10241" width="10" customWidth="1"/>
    <col min="10242" max="10242" width="9.85546875" customWidth="1"/>
    <col min="10243" max="10243" width="14.7109375" customWidth="1"/>
    <col min="10244" max="10244" width="17" customWidth="1"/>
    <col min="10245" max="10245" width="16" customWidth="1"/>
    <col min="10246" max="10246" width="17.7109375" customWidth="1"/>
    <col min="10488" max="10488" width="4.5703125" customWidth="1"/>
    <col min="10489" max="10489" width="3.5703125" customWidth="1"/>
    <col min="10490" max="10490" width="44" customWidth="1"/>
    <col min="10491" max="10491" width="18.7109375" customWidth="1"/>
    <col min="10492" max="10492" width="17.5703125" customWidth="1"/>
    <col min="10493" max="10493" width="13.42578125" customWidth="1"/>
    <col min="10494" max="10494" width="11.28515625" bestFit="1" customWidth="1"/>
    <col min="10495" max="10495" width="9.85546875" customWidth="1"/>
    <col min="10496" max="10497" width="10" customWidth="1"/>
    <col min="10498" max="10498" width="9.85546875" customWidth="1"/>
    <col min="10499" max="10499" width="14.7109375" customWidth="1"/>
    <col min="10500" max="10500" width="17" customWidth="1"/>
    <col min="10501" max="10501" width="16" customWidth="1"/>
    <col min="10502" max="10502" width="17.7109375" customWidth="1"/>
    <col min="10744" max="10744" width="4.5703125" customWidth="1"/>
    <col min="10745" max="10745" width="3.5703125" customWidth="1"/>
    <col min="10746" max="10746" width="44" customWidth="1"/>
    <col min="10747" max="10747" width="18.7109375" customWidth="1"/>
    <col min="10748" max="10748" width="17.5703125" customWidth="1"/>
    <col min="10749" max="10749" width="13.42578125" customWidth="1"/>
    <col min="10750" max="10750" width="11.28515625" bestFit="1" customWidth="1"/>
    <col min="10751" max="10751" width="9.85546875" customWidth="1"/>
    <col min="10752" max="10753" width="10" customWidth="1"/>
    <col min="10754" max="10754" width="9.85546875" customWidth="1"/>
    <col min="10755" max="10755" width="14.7109375" customWidth="1"/>
    <col min="10756" max="10756" width="17" customWidth="1"/>
    <col min="10757" max="10757" width="16" customWidth="1"/>
    <col min="10758" max="10758" width="17.7109375" customWidth="1"/>
    <col min="11000" max="11000" width="4.5703125" customWidth="1"/>
    <col min="11001" max="11001" width="3.5703125" customWidth="1"/>
    <col min="11002" max="11002" width="44" customWidth="1"/>
    <col min="11003" max="11003" width="18.7109375" customWidth="1"/>
    <col min="11004" max="11004" width="17.5703125" customWidth="1"/>
    <col min="11005" max="11005" width="13.42578125" customWidth="1"/>
    <col min="11006" max="11006" width="11.28515625" bestFit="1" customWidth="1"/>
    <col min="11007" max="11007" width="9.85546875" customWidth="1"/>
    <col min="11008" max="11009" width="10" customWidth="1"/>
    <col min="11010" max="11010" width="9.85546875" customWidth="1"/>
    <col min="11011" max="11011" width="14.7109375" customWidth="1"/>
    <col min="11012" max="11012" width="17" customWidth="1"/>
    <col min="11013" max="11013" width="16" customWidth="1"/>
    <col min="11014" max="11014" width="17.7109375" customWidth="1"/>
    <col min="11256" max="11256" width="4.5703125" customWidth="1"/>
    <col min="11257" max="11257" width="3.5703125" customWidth="1"/>
    <col min="11258" max="11258" width="44" customWidth="1"/>
    <col min="11259" max="11259" width="18.7109375" customWidth="1"/>
    <col min="11260" max="11260" width="17.5703125" customWidth="1"/>
    <col min="11261" max="11261" width="13.42578125" customWidth="1"/>
    <col min="11262" max="11262" width="11.28515625" bestFit="1" customWidth="1"/>
    <col min="11263" max="11263" width="9.85546875" customWidth="1"/>
    <col min="11264" max="11265" width="10" customWidth="1"/>
    <col min="11266" max="11266" width="9.85546875" customWidth="1"/>
    <col min="11267" max="11267" width="14.7109375" customWidth="1"/>
    <col min="11268" max="11268" width="17" customWidth="1"/>
    <col min="11269" max="11269" width="16" customWidth="1"/>
    <col min="11270" max="11270" width="17.7109375" customWidth="1"/>
    <col min="11512" max="11512" width="4.5703125" customWidth="1"/>
    <col min="11513" max="11513" width="3.5703125" customWidth="1"/>
    <col min="11514" max="11514" width="44" customWidth="1"/>
    <col min="11515" max="11515" width="18.7109375" customWidth="1"/>
    <col min="11516" max="11516" width="17.5703125" customWidth="1"/>
    <col min="11517" max="11517" width="13.42578125" customWidth="1"/>
    <col min="11518" max="11518" width="11.28515625" bestFit="1" customWidth="1"/>
    <col min="11519" max="11519" width="9.85546875" customWidth="1"/>
    <col min="11520" max="11521" width="10" customWidth="1"/>
    <col min="11522" max="11522" width="9.85546875" customWidth="1"/>
    <col min="11523" max="11523" width="14.7109375" customWidth="1"/>
    <col min="11524" max="11524" width="17" customWidth="1"/>
    <col min="11525" max="11525" width="16" customWidth="1"/>
    <col min="11526" max="11526" width="17.7109375" customWidth="1"/>
    <col min="11768" max="11768" width="4.5703125" customWidth="1"/>
    <col min="11769" max="11769" width="3.5703125" customWidth="1"/>
    <col min="11770" max="11770" width="44" customWidth="1"/>
    <col min="11771" max="11771" width="18.7109375" customWidth="1"/>
    <col min="11772" max="11772" width="17.5703125" customWidth="1"/>
    <col min="11773" max="11773" width="13.42578125" customWidth="1"/>
    <col min="11774" max="11774" width="11.28515625" bestFit="1" customWidth="1"/>
    <col min="11775" max="11775" width="9.85546875" customWidth="1"/>
    <col min="11776" max="11777" width="10" customWidth="1"/>
    <col min="11778" max="11778" width="9.85546875" customWidth="1"/>
    <col min="11779" max="11779" width="14.7109375" customWidth="1"/>
    <col min="11780" max="11780" width="17" customWidth="1"/>
    <col min="11781" max="11781" width="16" customWidth="1"/>
    <col min="11782" max="11782" width="17.7109375" customWidth="1"/>
    <col min="12024" max="12024" width="4.5703125" customWidth="1"/>
    <col min="12025" max="12025" width="3.5703125" customWidth="1"/>
    <col min="12026" max="12026" width="44" customWidth="1"/>
    <col min="12027" max="12027" width="18.7109375" customWidth="1"/>
    <col min="12028" max="12028" width="17.5703125" customWidth="1"/>
    <col min="12029" max="12029" width="13.42578125" customWidth="1"/>
    <col min="12030" max="12030" width="11.28515625" bestFit="1" customWidth="1"/>
    <col min="12031" max="12031" width="9.85546875" customWidth="1"/>
    <col min="12032" max="12033" width="10" customWidth="1"/>
    <col min="12034" max="12034" width="9.85546875" customWidth="1"/>
    <col min="12035" max="12035" width="14.7109375" customWidth="1"/>
    <col min="12036" max="12036" width="17" customWidth="1"/>
    <col min="12037" max="12037" width="16" customWidth="1"/>
    <col min="12038" max="12038" width="17.7109375" customWidth="1"/>
    <col min="12280" max="12280" width="4.5703125" customWidth="1"/>
    <col min="12281" max="12281" width="3.5703125" customWidth="1"/>
    <col min="12282" max="12282" width="44" customWidth="1"/>
    <col min="12283" max="12283" width="18.7109375" customWidth="1"/>
    <col min="12284" max="12284" width="17.5703125" customWidth="1"/>
    <col min="12285" max="12285" width="13.42578125" customWidth="1"/>
    <col min="12286" max="12286" width="11.28515625" bestFit="1" customWidth="1"/>
    <col min="12287" max="12287" width="9.85546875" customWidth="1"/>
    <col min="12288" max="12289" width="10" customWidth="1"/>
    <col min="12290" max="12290" width="9.85546875" customWidth="1"/>
    <col min="12291" max="12291" width="14.7109375" customWidth="1"/>
    <col min="12292" max="12292" width="17" customWidth="1"/>
    <col min="12293" max="12293" width="16" customWidth="1"/>
    <col min="12294" max="12294" width="17.7109375" customWidth="1"/>
    <col min="12536" max="12536" width="4.5703125" customWidth="1"/>
    <col min="12537" max="12537" width="3.5703125" customWidth="1"/>
    <col min="12538" max="12538" width="44" customWidth="1"/>
    <col min="12539" max="12539" width="18.7109375" customWidth="1"/>
    <col min="12540" max="12540" width="17.5703125" customWidth="1"/>
    <col min="12541" max="12541" width="13.42578125" customWidth="1"/>
    <col min="12542" max="12542" width="11.28515625" bestFit="1" customWidth="1"/>
    <col min="12543" max="12543" width="9.85546875" customWidth="1"/>
    <col min="12544" max="12545" width="10" customWidth="1"/>
    <col min="12546" max="12546" width="9.85546875" customWidth="1"/>
    <col min="12547" max="12547" width="14.7109375" customWidth="1"/>
    <col min="12548" max="12548" width="17" customWidth="1"/>
    <col min="12549" max="12549" width="16" customWidth="1"/>
    <col min="12550" max="12550" width="17.7109375" customWidth="1"/>
    <col min="12792" max="12792" width="4.5703125" customWidth="1"/>
    <col min="12793" max="12793" width="3.5703125" customWidth="1"/>
    <col min="12794" max="12794" width="44" customWidth="1"/>
    <col min="12795" max="12795" width="18.7109375" customWidth="1"/>
    <col min="12796" max="12796" width="17.5703125" customWidth="1"/>
    <col min="12797" max="12797" width="13.42578125" customWidth="1"/>
    <col min="12798" max="12798" width="11.28515625" bestFit="1" customWidth="1"/>
    <col min="12799" max="12799" width="9.85546875" customWidth="1"/>
    <col min="12800" max="12801" width="10" customWidth="1"/>
    <col min="12802" max="12802" width="9.85546875" customWidth="1"/>
    <col min="12803" max="12803" width="14.7109375" customWidth="1"/>
    <col min="12804" max="12804" width="17" customWidth="1"/>
    <col min="12805" max="12805" width="16" customWidth="1"/>
    <col min="12806" max="12806" width="17.7109375" customWidth="1"/>
    <col min="13048" max="13048" width="4.5703125" customWidth="1"/>
    <col min="13049" max="13049" width="3.5703125" customWidth="1"/>
    <col min="13050" max="13050" width="44" customWidth="1"/>
    <col min="13051" max="13051" width="18.7109375" customWidth="1"/>
    <col min="13052" max="13052" width="17.5703125" customWidth="1"/>
    <col min="13053" max="13053" width="13.42578125" customWidth="1"/>
    <col min="13054" max="13054" width="11.28515625" bestFit="1" customWidth="1"/>
    <col min="13055" max="13055" width="9.85546875" customWidth="1"/>
    <col min="13056" max="13057" width="10" customWidth="1"/>
    <col min="13058" max="13058" width="9.85546875" customWidth="1"/>
    <col min="13059" max="13059" width="14.7109375" customWidth="1"/>
    <col min="13060" max="13060" width="17" customWidth="1"/>
    <col min="13061" max="13061" width="16" customWidth="1"/>
    <col min="13062" max="13062" width="17.7109375" customWidth="1"/>
    <col min="13304" max="13304" width="4.5703125" customWidth="1"/>
    <col min="13305" max="13305" width="3.5703125" customWidth="1"/>
    <col min="13306" max="13306" width="44" customWidth="1"/>
    <col min="13307" max="13307" width="18.7109375" customWidth="1"/>
    <col min="13308" max="13308" width="17.5703125" customWidth="1"/>
    <col min="13309" max="13309" width="13.42578125" customWidth="1"/>
    <col min="13310" max="13310" width="11.28515625" bestFit="1" customWidth="1"/>
    <col min="13311" max="13311" width="9.85546875" customWidth="1"/>
    <col min="13312" max="13313" width="10" customWidth="1"/>
    <col min="13314" max="13314" width="9.85546875" customWidth="1"/>
    <col min="13315" max="13315" width="14.7109375" customWidth="1"/>
    <col min="13316" max="13316" width="17" customWidth="1"/>
    <col min="13317" max="13317" width="16" customWidth="1"/>
    <col min="13318" max="13318" width="17.7109375" customWidth="1"/>
    <col min="13560" max="13560" width="4.5703125" customWidth="1"/>
    <col min="13561" max="13561" width="3.5703125" customWidth="1"/>
    <col min="13562" max="13562" width="44" customWidth="1"/>
    <col min="13563" max="13563" width="18.7109375" customWidth="1"/>
    <col min="13564" max="13564" width="17.5703125" customWidth="1"/>
    <col min="13565" max="13565" width="13.42578125" customWidth="1"/>
    <col min="13566" max="13566" width="11.28515625" bestFit="1" customWidth="1"/>
    <col min="13567" max="13567" width="9.85546875" customWidth="1"/>
    <col min="13568" max="13569" width="10" customWidth="1"/>
    <col min="13570" max="13570" width="9.85546875" customWidth="1"/>
    <col min="13571" max="13571" width="14.7109375" customWidth="1"/>
    <col min="13572" max="13572" width="17" customWidth="1"/>
    <col min="13573" max="13573" width="16" customWidth="1"/>
    <col min="13574" max="13574" width="17.7109375" customWidth="1"/>
    <col min="13816" max="13816" width="4.5703125" customWidth="1"/>
    <col min="13817" max="13817" width="3.5703125" customWidth="1"/>
    <col min="13818" max="13818" width="44" customWidth="1"/>
    <col min="13819" max="13819" width="18.7109375" customWidth="1"/>
    <col min="13820" max="13820" width="17.5703125" customWidth="1"/>
    <col min="13821" max="13821" width="13.42578125" customWidth="1"/>
    <col min="13822" max="13822" width="11.28515625" bestFit="1" customWidth="1"/>
    <col min="13823" max="13823" width="9.85546875" customWidth="1"/>
    <col min="13824" max="13825" width="10" customWidth="1"/>
    <col min="13826" max="13826" width="9.85546875" customWidth="1"/>
    <col min="13827" max="13827" width="14.7109375" customWidth="1"/>
    <col min="13828" max="13828" width="17" customWidth="1"/>
    <col min="13829" max="13829" width="16" customWidth="1"/>
    <col min="13830" max="13830" width="17.7109375" customWidth="1"/>
    <col min="14072" max="14072" width="4.5703125" customWidth="1"/>
    <col min="14073" max="14073" width="3.5703125" customWidth="1"/>
    <col min="14074" max="14074" width="44" customWidth="1"/>
    <col min="14075" max="14075" width="18.7109375" customWidth="1"/>
    <col min="14076" max="14076" width="17.5703125" customWidth="1"/>
    <col min="14077" max="14077" width="13.42578125" customWidth="1"/>
    <col min="14078" max="14078" width="11.28515625" bestFit="1" customWidth="1"/>
    <col min="14079" max="14079" width="9.85546875" customWidth="1"/>
    <col min="14080" max="14081" width="10" customWidth="1"/>
    <col min="14082" max="14082" width="9.85546875" customWidth="1"/>
    <col min="14083" max="14083" width="14.7109375" customWidth="1"/>
    <col min="14084" max="14084" width="17" customWidth="1"/>
    <col min="14085" max="14085" width="16" customWidth="1"/>
    <col min="14086" max="14086" width="17.7109375" customWidth="1"/>
    <col min="14328" max="14328" width="4.5703125" customWidth="1"/>
    <col min="14329" max="14329" width="3.5703125" customWidth="1"/>
    <col min="14330" max="14330" width="44" customWidth="1"/>
    <col min="14331" max="14331" width="18.7109375" customWidth="1"/>
    <col min="14332" max="14332" width="17.5703125" customWidth="1"/>
    <col min="14333" max="14333" width="13.42578125" customWidth="1"/>
    <col min="14334" max="14334" width="11.28515625" bestFit="1" customWidth="1"/>
    <col min="14335" max="14335" width="9.85546875" customWidth="1"/>
    <col min="14336" max="14337" width="10" customWidth="1"/>
    <col min="14338" max="14338" width="9.85546875" customWidth="1"/>
    <col min="14339" max="14339" width="14.7109375" customWidth="1"/>
    <col min="14340" max="14340" width="17" customWidth="1"/>
    <col min="14341" max="14341" width="16" customWidth="1"/>
    <col min="14342" max="14342" width="17.7109375" customWidth="1"/>
    <col min="14584" max="14584" width="4.5703125" customWidth="1"/>
    <col min="14585" max="14585" width="3.5703125" customWidth="1"/>
    <col min="14586" max="14586" width="44" customWidth="1"/>
    <col min="14587" max="14587" width="18.7109375" customWidth="1"/>
    <col min="14588" max="14588" width="17.5703125" customWidth="1"/>
    <col min="14589" max="14589" width="13.42578125" customWidth="1"/>
    <col min="14590" max="14590" width="11.28515625" bestFit="1" customWidth="1"/>
    <col min="14591" max="14591" width="9.85546875" customWidth="1"/>
    <col min="14592" max="14593" width="10" customWidth="1"/>
    <col min="14594" max="14594" width="9.85546875" customWidth="1"/>
    <col min="14595" max="14595" width="14.7109375" customWidth="1"/>
    <col min="14596" max="14596" width="17" customWidth="1"/>
    <col min="14597" max="14597" width="16" customWidth="1"/>
    <col min="14598" max="14598" width="17.7109375" customWidth="1"/>
    <col min="14840" max="14840" width="4.5703125" customWidth="1"/>
    <col min="14841" max="14841" width="3.5703125" customWidth="1"/>
    <col min="14842" max="14842" width="44" customWidth="1"/>
    <col min="14843" max="14843" width="18.7109375" customWidth="1"/>
    <col min="14844" max="14844" width="17.5703125" customWidth="1"/>
    <col min="14845" max="14845" width="13.42578125" customWidth="1"/>
    <col min="14846" max="14846" width="11.28515625" bestFit="1" customWidth="1"/>
    <col min="14847" max="14847" width="9.85546875" customWidth="1"/>
    <col min="14848" max="14849" width="10" customWidth="1"/>
    <col min="14850" max="14850" width="9.85546875" customWidth="1"/>
    <col min="14851" max="14851" width="14.7109375" customWidth="1"/>
    <col min="14852" max="14852" width="17" customWidth="1"/>
    <col min="14853" max="14853" width="16" customWidth="1"/>
    <col min="14854" max="14854" width="17.7109375" customWidth="1"/>
    <col min="15096" max="15096" width="4.5703125" customWidth="1"/>
    <col min="15097" max="15097" width="3.5703125" customWidth="1"/>
    <col min="15098" max="15098" width="44" customWidth="1"/>
    <col min="15099" max="15099" width="18.7109375" customWidth="1"/>
    <col min="15100" max="15100" width="17.5703125" customWidth="1"/>
    <col min="15101" max="15101" width="13.42578125" customWidth="1"/>
    <col min="15102" max="15102" width="11.28515625" bestFit="1" customWidth="1"/>
    <col min="15103" max="15103" width="9.85546875" customWidth="1"/>
    <col min="15104" max="15105" width="10" customWidth="1"/>
    <col min="15106" max="15106" width="9.85546875" customWidth="1"/>
    <col min="15107" max="15107" width="14.7109375" customWidth="1"/>
    <col min="15108" max="15108" width="17" customWidth="1"/>
    <col min="15109" max="15109" width="16" customWidth="1"/>
    <col min="15110" max="15110" width="17.7109375" customWidth="1"/>
    <col min="15352" max="15352" width="4.5703125" customWidth="1"/>
    <col min="15353" max="15353" width="3.5703125" customWidth="1"/>
    <col min="15354" max="15354" width="44" customWidth="1"/>
    <col min="15355" max="15355" width="18.7109375" customWidth="1"/>
    <col min="15356" max="15356" width="17.5703125" customWidth="1"/>
    <col min="15357" max="15357" width="13.42578125" customWidth="1"/>
    <col min="15358" max="15358" width="11.28515625" bestFit="1" customWidth="1"/>
    <col min="15359" max="15359" width="9.85546875" customWidth="1"/>
    <col min="15360" max="15361" width="10" customWidth="1"/>
    <col min="15362" max="15362" width="9.85546875" customWidth="1"/>
    <col min="15363" max="15363" width="14.7109375" customWidth="1"/>
    <col min="15364" max="15364" width="17" customWidth="1"/>
    <col min="15365" max="15365" width="16" customWidth="1"/>
    <col min="15366" max="15366" width="17.7109375" customWidth="1"/>
    <col min="15608" max="15608" width="4.5703125" customWidth="1"/>
    <col min="15609" max="15609" width="3.5703125" customWidth="1"/>
    <col min="15610" max="15610" width="44" customWidth="1"/>
    <col min="15611" max="15611" width="18.7109375" customWidth="1"/>
    <col min="15612" max="15612" width="17.5703125" customWidth="1"/>
    <col min="15613" max="15613" width="13.42578125" customWidth="1"/>
    <col min="15614" max="15614" width="11.28515625" bestFit="1" customWidth="1"/>
    <col min="15615" max="15615" width="9.85546875" customWidth="1"/>
    <col min="15616" max="15617" width="10" customWidth="1"/>
    <col min="15618" max="15618" width="9.85546875" customWidth="1"/>
    <col min="15619" max="15619" width="14.7109375" customWidth="1"/>
    <col min="15620" max="15620" width="17" customWidth="1"/>
    <col min="15621" max="15621" width="16" customWidth="1"/>
    <col min="15622" max="15622" width="17.7109375" customWidth="1"/>
    <col min="15864" max="15864" width="4.5703125" customWidth="1"/>
    <col min="15865" max="15865" width="3.5703125" customWidth="1"/>
    <col min="15866" max="15866" width="44" customWidth="1"/>
    <col min="15867" max="15867" width="18.7109375" customWidth="1"/>
    <col min="15868" max="15868" width="17.5703125" customWidth="1"/>
    <col min="15869" max="15869" width="13.42578125" customWidth="1"/>
    <col min="15870" max="15870" width="11.28515625" bestFit="1" customWidth="1"/>
    <col min="15871" max="15871" width="9.85546875" customWidth="1"/>
    <col min="15872" max="15873" width="10" customWidth="1"/>
    <col min="15874" max="15874" width="9.85546875" customWidth="1"/>
    <col min="15875" max="15875" width="14.7109375" customWidth="1"/>
    <col min="15876" max="15876" width="17" customWidth="1"/>
    <col min="15877" max="15877" width="16" customWidth="1"/>
    <col min="15878" max="15878" width="17.7109375" customWidth="1"/>
    <col min="16120" max="16120" width="4.5703125" customWidth="1"/>
    <col min="16121" max="16121" width="3.5703125" customWidth="1"/>
    <col min="16122" max="16122" width="44" customWidth="1"/>
    <col min="16123" max="16123" width="18.7109375" customWidth="1"/>
    <col min="16124" max="16124" width="17.5703125" customWidth="1"/>
    <col min="16125" max="16125" width="13.42578125" customWidth="1"/>
    <col min="16126" max="16126" width="11.28515625" bestFit="1" customWidth="1"/>
    <col min="16127" max="16127" width="9.85546875" customWidth="1"/>
    <col min="16128" max="16129" width="10" customWidth="1"/>
    <col min="16130" max="16130" width="9.85546875" customWidth="1"/>
    <col min="16131" max="16131" width="14.7109375" customWidth="1"/>
    <col min="16132" max="16132" width="17" customWidth="1"/>
    <col min="16133" max="16133" width="16" customWidth="1"/>
    <col min="16134" max="16134" width="17.7109375" customWidth="1"/>
  </cols>
  <sheetData>
    <row r="1" spans="1:12">
      <c r="A1" t="s">
        <v>0</v>
      </c>
    </row>
    <row r="2" spans="1:12">
      <c r="A2" t="s">
        <v>1</v>
      </c>
    </row>
    <row r="3" spans="1:12">
      <c r="A3" t="s">
        <v>2</v>
      </c>
    </row>
    <row r="4" spans="1:12" ht="14.25" customHeight="1"/>
    <row r="5" spans="1:12">
      <c r="A5" t="s">
        <v>105</v>
      </c>
    </row>
    <row r="6" spans="1:12">
      <c r="A6" t="s">
        <v>106</v>
      </c>
    </row>
    <row r="8" spans="1:12">
      <c r="C8" s="2" t="s">
        <v>5</v>
      </c>
      <c r="D8" s="3" t="s">
        <v>6</v>
      </c>
      <c r="E8" s="4"/>
    </row>
    <row r="9" spans="1:12" ht="15.75">
      <c r="F9" s="5" t="s">
        <v>7</v>
      </c>
    </row>
    <row r="10" spans="1:12">
      <c r="C10" s="2" t="s">
        <v>8</v>
      </c>
      <c r="D10" s="6" t="s">
        <v>9</v>
      </c>
      <c r="E10" s="4"/>
      <c r="F10" s="72" t="s">
        <v>10</v>
      </c>
      <c r="G10" s="72"/>
      <c r="H10" s="72"/>
      <c r="I10" s="72"/>
      <c r="J10" s="72"/>
      <c r="K10" s="61" t="s">
        <v>11</v>
      </c>
      <c r="L10" s="63"/>
    </row>
    <row r="11" spans="1:12">
      <c r="C11" s="2" t="s">
        <v>12</v>
      </c>
      <c r="D11" s="6" t="s">
        <v>107</v>
      </c>
      <c r="E11" s="4"/>
      <c r="F11" s="73" t="s">
        <v>14</v>
      </c>
      <c r="G11" s="73"/>
      <c r="H11" s="73"/>
      <c r="I11" s="73"/>
      <c r="J11" s="73"/>
      <c r="K11" s="46" t="s">
        <v>15</v>
      </c>
      <c r="L11" s="46" t="s">
        <v>16</v>
      </c>
    </row>
    <row r="12" spans="1:12" ht="15" customHeight="1">
      <c r="C12" s="2" t="s">
        <v>17</v>
      </c>
      <c r="D12" s="6">
        <v>28</v>
      </c>
      <c r="E12" s="4"/>
      <c r="F12" s="60" t="s">
        <v>18</v>
      </c>
      <c r="G12" s="60" t="s">
        <v>19</v>
      </c>
      <c r="H12" s="60" t="s">
        <v>20</v>
      </c>
      <c r="I12" s="60" t="s">
        <v>21</v>
      </c>
      <c r="J12" s="60" t="s">
        <v>22</v>
      </c>
      <c r="K12" s="60" t="s">
        <v>21</v>
      </c>
      <c r="L12" s="60" t="s">
        <v>21</v>
      </c>
    </row>
    <row r="13" spans="1:12">
      <c r="C13" s="2" t="s">
        <v>23</v>
      </c>
      <c r="D13" s="6"/>
      <c r="E13" s="4"/>
      <c r="F13" s="60"/>
      <c r="G13" s="60"/>
      <c r="H13" s="60"/>
      <c r="I13" s="60"/>
      <c r="J13" s="60"/>
      <c r="K13" s="60"/>
      <c r="L13" s="60"/>
    </row>
    <row r="14" spans="1:12">
      <c r="C14" s="2" t="s">
        <v>24</v>
      </c>
      <c r="D14" s="6" t="s">
        <v>108</v>
      </c>
      <c r="E14" s="4"/>
      <c r="F14" s="60"/>
      <c r="G14" s="60"/>
      <c r="H14" s="60"/>
      <c r="I14" s="60"/>
      <c r="J14" s="60"/>
      <c r="K14" s="60"/>
      <c r="L14" s="60"/>
    </row>
    <row r="15" spans="1:12" ht="30">
      <c r="C15" s="7" t="s">
        <v>26</v>
      </c>
      <c r="D15" s="35">
        <v>9.4999999999999998E-3</v>
      </c>
      <c r="E15" s="4"/>
      <c r="F15" s="9">
        <f>SUM(F21,F23:F35)</f>
        <v>10753</v>
      </c>
      <c r="G15" s="9">
        <v>3426.6249999999995</v>
      </c>
      <c r="H15" s="9">
        <f t="shared" ref="H15:K15" si="0">SUM(H21,H23:H35)</f>
        <v>97.658812499999996</v>
      </c>
      <c r="I15" s="9">
        <f t="shared" si="0"/>
        <v>75.385749999999987</v>
      </c>
      <c r="J15" s="9">
        <f t="shared" si="0"/>
        <v>65.105874999999983</v>
      </c>
      <c r="K15" s="10">
        <f t="shared" si="0"/>
        <v>1.7876194444444445E-2</v>
      </c>
      <c r="L15" s="9">
        <v>0</v>
      </c>
    </row>
    <row r="16" spans="1:12" ht="35.25" customHeight="1">
      <c r="C16" s="7" t="s">
        <v>27</v>
      </c>
      <c r="D16" s="11"/>
      <c r="E16" s="4"/>
    </row>
    <row r="17" spans="2:12">
      <c r="C17" s="12"/>
    </row>
    <row r="18" spans="2:12" s="14" customFormat="1">
      <c r="B18" s="13"/>
      <c r="F18" s="72" t="s">
        <v>10</v>
      </c>
      <c r="G18" s="72"/>
      <c r="H18" s="72"/>
      <c r="I18" s="72"/>
      <c r="J18" s="72"/>
      <c r="K18" s="61" t="s">
        <v>11</v>
      </c>
      <c r="L18" s="63"/>
    </row>
    <row r="19" spans="2:12" s="14" customFormat="1">
      <c r="B19" s="13"/>
      <c r="F19" s="73" t="s">
        <v>14</v>
      </c>
      <c r="G19" s="73"/>
      <c r="H19" s="73"/>
      <c r="I19" s="73"/>
      <c r="J19" s="73"/>
      <c r="K19" s="46" t="s">
        <v>15</v>
      </c>
      <c r="L19" s="46" t="s">
        <v>16</v>
      </c>
    </row>
    <row r="20" spans="2:12" s="17" customFormat="1" ht="45">
      <c r="B20" s="15"/>
      <c r="C20" s="64" t="s">
        <v>28</v>
      </c>
      <c r="D20" s="65"/>
      <c r="E20" s="16" t="s">
        <v>29</v>
      </c>
      <c r="F20" s="16" t="s">
        <v>18</v>
      </c>
      <c r="G20" s="16" t="s">
        <v>19</v>
      </c>
      <c r="H20" s="16" t="s">
        <v>20</v>
      </c>
      <c r="I20" s="16" t="s">
        <v>21</v>
      </c>
      <c r="J20" s="16" t="s">
        <v>22</v>
      </c>
      <c r="K20" s="16" t="s">
        <v>21</v>
      </c>
      <c r="L20" s="16" t="s">
        <v>21</v>
      </c>
    </row>
    <row r="21" spans="2:12" ht="22.5" customHeight="1">
      <c r="C21" s="66" t="s">
        <v>30</v>
      </c>
      <c r="D21" s="67"/>
      <c r="E21" s="18">
        <v>415235</v>
      </c>
      <c r="F21" s="19">
        <v>7600</v>
      </c>
      <c r="G21" s="19">
        <v>2545.1874999999995</v>
      </c>
      <c r="H21" s="19">
        <f>G21*0.0285</f>
        <v>72.537843749999993</v>
      </c>
      <c r="I21" s="19">
        <f>G21*0.022</f>
        <v>55.99412499999999</v>
      </c>
      <c r="J21" s="19">
        <f>G21*0.019</f>
        <v>48.358562499999991</v>
      </c>
      <c r="K21" s="20">
        <f>SUM(I21/9000)+D15</f>
        <v>1.5721569444444444E-2</v>
      </c>
      <c r="L21" s="19"/>
    </row>
    <row r="22" spans="2:12">
      <c r="B22" s="21" t="s">
        <v>31</v>
      </c>
      <c r="D22" s="22"/>
      <c r="E22" s="23"/>
      <c r="F22" s="24"/>
      <c r="G22" s="24"/>
      <c r="H22" s="24"/>
      <c r="I22" s="24"/>
      <c r="J22" s="24"/>
      <c r="K22" s="24"/>
      <c r="L22" s="24"/>
    </row>
    <row r="23" spans="2:12">
      <c r="C23" s="25" t="s">
        <v>32</v>
      </c>
      <c r="D23" s="26" t="s">
        <v>109</v>
      </c>
      <c r="E23" s="27">
        <v>414143</v>
      </c>
      <c r="F23" s="11">
        <v>1330</v>
      </c>
      <c r="G23" s="19">
        <v>338.4375</v>
      </c>
      <c r="H23" s="19">
        <f t="shared" ref="H23:H35" si="1">G23*0.0285</f>
        <v>9.6454687500000009</v>
      </c>
      <c r="I23" s="19">
        <f t="shared" ref="I23:I35" si="2">G23*0.022</f>
        <v>7.4456249999999997</v>
      </c>
      <c r="J23" s="19">
        <f t="shared" ref="J23:J35" si="3">G23*0.019</f>
        <v>6.4303124999999994</v>
      </c>
      <c r="K23" s="20">
        <f>SUM(I23/9000)</f>
        <v>8.272916666666666E-4</v>
      </c>
      <c r="L23" s="19"/>
    </row>
    <row r="24" spans="2:12">
      <c r="C24" s="25" t="s">
        <v>35</v>
      </c>
      <c r="D24" s="26">
        <v>4</v>
      </c>
      <c r="E24" s="27">
        <v>413673</v>
      </c>
      <c r="F24" s="11">
        <v>1313</v>
      </c>
      <c r="G24" s="19">
        <v>446.49999999999994</v>
      </c>
      <c r="H24" s="19">
        <f t="shared" si="1"/>
        <v>12.725249999999999</v>
      </c>
      <c r="I24" s="19">
        <f t="shared" si="2"/>
        <v>9.8229999999999986</v>
      </c>
      <c r="J24" s="19">
        <f t="shared" si="3"/>
        <v>8.4834999999999994</v>
      </c>
      <c r="K24" s="20">
        <f t="shared" ref="K24:K87" si="4">SUM(I24/9000)</f>
        <v>1.0914444444444444E-3</v>
      </c>
      <c r="L24" s="19"/>
    </row>
    <row r="25" spans="2:12">
      <c r="C25" s="25" t="s">
        <v>36</v>
      </c>
      <c r="D25" s="26" t="s">
        <v>110</v>
      </c>
      <c r="E25" s="27" t="s">
        <v>34</v>
      </c>
      <c r="F25" s="11">
        <v>0</v>
      </c>
      <c r="G25" s="19">
        <v>0</v>
      </c>
      <c r="H25" s="19">
        <f t="shared" si="1"/>
        <v>0</v>
      </c>
      <c r="I25" s="19">
        <f t="shared" si="2"/>
        <v>0</v>
      </c>
      <c r="J25" s="19">
        <f t="shared" si="3"/>
        <v>0</v>
      </c>
      <c r="K25" s="20">
        <f t="shared" si="4"/>
        <v>0</v>
      </c>
      <c r="L25" s="19"/>
    </row>
    <row r="26" spans="2:12">
      <c r="C26" s="25" t="s">
        <v>39</v>
      </c>
      <c r="D26" s="26" t="s">
        <v>40</v>
      </c>
      <c r="E26" s="27" t="s">
        <v>40</v>
      </c>
      <c r="F26" s="11">
        <v>0</v>
      </c>
      <c r="G26" s="19">
        <v>0</v>
      </c>
      <c r="H26" s="19">
        <f t="shared" si="1"/>
        <v>0</v>
      </c>
      <c r="I26" s="19">
        <f t="shared" si="2"/>
        <v>0</v>
      </c>
      <c r="J26" s="19">
        <f t="shared" si="3"/>
        <v>0</v>
      </c>
      <c r="K26" s="20">
        <f t="shared" si="4"/>
        <v>0</v>
      </c>
      <c r="L26" s="19"/>
    </row>
    <row r="27" spans="2:12">
      <c r="C27" s="25" t="s">
        <v>41</v>
      </c>
      <c r="D27" s="26" t="s">
        <v>33</v>
      </c>
      <c r="E27" s="27" t="s">
        <v>34</v>
      </c>
      <c r="F27" s="11">
        <v>0</v>
      </c>
      <c r="G27" s="19">
        <v>0</v>
      </c>
      <c r="H27" s="19">
        <f t="shared" si="1"/>
        <v>0</v>
      </c>
      <c r="I27" s="19">
        <f t="shared" si="2"/>
        <v>0</v>
      </c>
      <c r="J27" s="19">
        <f t="shared" si="3"/>
        <v>0</v>
      </c>
      <c r="K27" s="20">
        <f t="shared" si="4"/>
        <v>0</v>
      </c>
      <c r="L27" s="19"/>
    </row>
    <row r="28" spans="2:12">
      <c r="C28" s="25" t="s">
        <v>42</v>
      </c>
      <c r="D28" s="26" t="s">
        <v>43</v>
      </c>
      <c r="E28" s="27" t="s">
        <v>34</v>
      </c>
      <c r="F28" s="11">
        <v>0</v>
      </c>
      <c r="G28" s="19">
        <v>0</v>
      </c>
      <c r="H28" s="19">
        <f t="shared" si="1"/>
        <v>0</v>
      </c>
      <c r="I28" s="19">
        <f t="shared" si="2"/>
        <v>0</v>
      </c>
      <c r="J28" s="19">
        <f t="shared" si="3"/>
        <v>0</v>
      </c>
      <c r="K28" s="20">
        <f t="shared" si="4"/>
        <v>0</v>
      </c>
      <c r="L28" s="19"/>
    </row>
    <row r="29" spans="2:12" ht="30.75" customHeight="1">
      <c r="C29" s="25" t="s">
        <v>44</v>
      </c>
      <c r="D29" s="36" t="s">
        <v>45</v>
      </c>
      <c r="E29" s="27" t="s">
        <v>34</v>
      </c>
      <c r="F29" s="11">
        <v>0</v>
      </c>
      <c r="G29" s="19">
        <v>0</v>
      </c>
      <c r="H29" s="19">
        <f t="shared" si="1"/>
        <v>0</v>
      </c>
      <c r="I29" s="19">
        <f t="shared" si="2"/>
        <v>0</v>
      </c>
      <c r="J29" s="19">
        <f t="shared" si="3"/>
        <v>0</v>
      </c>
      <c r="K29" s="20">
        <f t="shared" si="4"/>
        <v>0</v>
      </c>
      <c r="L29" s="19"/>
    </row>
    <row r="30" spans="2:12">
      <c r="C30" s="25" t="s">
        <v>46</v>
      </c>
      <c r="D30" s="26" t="s">
        <v>111</v>
      </c>
      <c r="E30" s="27" t="s">
        <v>34</v>
      </c>
      <c r="F30" s="11">
        <v>0</v>
      </c>
      <c r="G30" s="19">
        <v>0</v>
      </c>
      <c r="H30" s="19">
        <f t="shared" si="1"/>
        <v>0</v>
      </c>
      <c r="I30" s="19">
        <f t="shared" si="2"/>
        <v>0</v>
      </c>
      <c r="J30" s="19">
        <f t="shared" si="3"/>
        <v>0</v>
      </c>
      <c r="K30" s="20">
        <f t="shared" si="4"/>
        <v>0</v>
      </c>
      <c r="L30" s="19"/>
    </row>
    <row r="31" spans="2:12">
      <c r="C31" s="25" t="s">
        <v>48</v>
      </c>
      <c r="D31" s="26" t="s">
        <v>49</v>
      </c>
      <c r="E31" s="27" t="s">
        <v>34</v>
      </c>
      <c r="F31" s="11">
        <v>0</v>
      </c>
      <c r="G31" s="19">
        <v>0</v>
      </c>
      <c r="H31" s="19">
        <f t="shared" si="1"/>
        <v>0</v>
      </c>
      <c r="I31" s="19">
        <f t="shared" si="2"/>
        <v>0</v>
      </c>
      <c r="J31" s="19">
        <f t="shared" si="3"/>
        <v>0</v>
      </c>
      <c r="K31" s="20">
        <f t="shared" si="4"/>
        <v>0</v>
      </c>
      <c r="L31" s="19"/>
    </row>
    <row r="32" spans="2:12">
      <c r="C32" s="25" t="s">
        <v>50</v>
      </c>
      <c r="D32" s="26" t="s">
        <v>51</v>
      </c>
      <c r="E32" s="27" t="s">
        <v>34</v>
      </c>
      <c r="F32" s="11">
        <v>0</v>
      </c>
      <c r="G32" s="19">
        <v>0</v>
      </c>
      <c r="H32" s="19">
        <f t="shared" si="1"/>
        <v>0</v>
      </c>
      <c r="I32" s="19">
        <f t="shared" si="2"/>
        <v>0</v>
      </c>
      <c r="J32" s="19">
        <f t="shared" si="3"/>
        <v>0</v>
      </c>
      <c r="K32" s="20">
        <f t="shared" si="4"/>
        <v>0</v>
      </c>
      <c r="L32" s="19"/>
    </row>
    <row r="33" spans="2:12">
      <c r="C33" s="25" t="s">
        <v>52</v>
      </c>
      <c r="D33" s="26" t="s">
        <v>51</v>
      </c>
      <c r="E33" s="27" t="s">
        <v>34</v>
      </c>
      <c r="F33" s="11">
        <v>0</v>
      </c>
      <c r="G33" s="19">
        <v>0</v>
      </c>
      <c r="H33" s="19">
        <f t="shared" si="1"/>
        <v>0</v>
      </c>
      <c r="I33" s="19">
        <f t="shared" si="2"/>
        <v>0</v>
      </c>
      <c r="J33" s="19">
        <f t="shared" si="3"/>
        <v>0</v>
      </c>
      <c r="K33" s="20">
        <f t="shared" si="4"/>
        <v>0</v>
      </c>
      <c r="L33" s="19"/>
    </row>
    <row r="34" spans="2:12">
      <c r="C34" s="25" t="s">
        <v>53</v>
      </c>
      <c r="D34" s="26" t="s">
        <v>51</v>
      </c>
      <c r="E34" s="27" t="s">
        <v>38</v>
      </c>
      <c r="F34" s="11">
        <v>0</v>
      </c>
      <c r="G34" s="19">
        <v>0</v>
      </c>
      <c r="H34" s="19">
        <f t="shared" si="1"/>
        <v>0</v>
      </c>
      <c r="I34" s="19">
        <f t="shared" si="2"/>
        <v>0</v>
      </c>
      <c r="J34" s="19">
        <f t="shared" si="3"/>
        <v>0</v>
      </c>
      <c r="K34" s="20">
        <f t="shared" si="4"/>
        <v>0</v>
      </c>
      <c r="L34" s="19"/>
    </row>
    <row r="35" spans="2:12">
      <c r="C35" s="25" t="s">
        <v>54</v>
      </c>
      <c r="D35" s="26" t="s">
        <v>51</v>
      </c>
      <c r="E35" s="27">
        <v>413889</v>
      </c>
      <c r="F35" s="11">
        <v>510</v>
      </c>
      <c r="G35" s="19">
        <v>96.5</v>
      </c>
      <c r="H35" s="19">
        <f t="shared" si="1"/>
        <v>2.7502500000000003</v>
      </c>
      <c r="I35" s="19">
        <f t="shared" si="2"/>
        <v>2.1229999999999998</v>
      </c>
      <c r="J35" s="19">
        <f t="shared" si="3"/>
        <v>1.8334999999999999</v>
      </c>
      <c r="K35" s="20">
        <f t="shared" si="4"/>
        <v>2.3588888888888886E-4</v>
      </c>
      <c r="L35" s="19"/>
    </row>
    <row r="36" spans="2:12">
      <c r="B36" s="1" t="s">
        <v>55</v>
      </c>
      <c r="D36" s="37"/>
      <c r="E36" s="12"/>
      <c r="F36" s="24"/>
      <c r="G36" s="24"/>
      <c r="H36" s="24"/>
      <c r="I36" s="24"/>
      <c r="J36" s="24"/>
      <c r="K36" s="24"/>
      <c r="L36" s="24"/>
    </row>
    <row r="37" spans="2:12">
      <c r="C37" s="25" t="s">
        <v>56</v>
      </c>
      <c r="D37" s="26" t="s">
        <v>51</v>
      </c>
      <c r="E37" s="27" t="s">
        <v>40</v>
      </c>
      <c r="F37" s="11">
        <v>0</v>
      </c>
      <c r="G37" s="19">
        <v>0</v>
      </c>
      <c r="H37" s="19">
        <f>G37*0.0285</f>
        <v>0</v>
      </c>
      <c r="I37" s="19">
        <f>G37*0.022</f>
        <v>0</v>
      </c>
      <c r="J37" s="19">
        <f>G37*0.019</f>
        <v>0</v>
      </c>
      <c r="K37" s="20">
        <f t="shared" si="4"/>
        <v>0</v>
      </c>
      <c r="L37" s="19"/>
    </row>
    <row r="38" spans="2:12">
      <c r="C38" s="25" t="s">
        <v>57</v>
      </c>
      <c r="D38" s="26" t="s">
        <v>51</v>
      </c>
      <c r="E38" s="27" t="s">
        <v>40</v>
      </c>
      <c r="F38" s="11">
        <v>0</v>
      </c>
      <c r="G38" s="19">
        <v>0</v>
      </c>
      <c r="H38" s="19">
        <f>G38*0.0285</f>
        <v>0</v>
      </c>
      <c r="I38" s="19">
        <f>G38*0.022</f>
        <v>0</v>
      </c>
      <c r="J38" s="19">
        <f>G38*0.019</f>
        <v>0</v>
      </c>
      <c r="K38" s="20">
        <f t="shared" si="4"/>
        <v>0</v>
      </c>
      <c r="L38" s="19"/>
    </row>
    <row r="39" spans="2:12">
      <c r="C39" s="25" t="s">
        <v>58</v>
      </c>
      <c r="D39" s="26" t="s">
        <v>51</v>
      </c>
      <c r="E39" s="27">
        <v>414120</v>
      </c>
      <c r="F39" s="11">
        <v>570</v>
      </c>
      <c r="G39" s="19">
        <v>166.25</v>
      </c>
      <c r="H39" s="19">
        <f>G39*0.0285</f>
        <v>4.7381250000000001</v>
      </c>
      <c r="I39" s="19">
        <f>G39*0.022</f>
        <v>3.6574999999999998</v>
      </c>
      <c r="J39" s="19">
        <f>G39*0.019</f>
        <v>3.1587499999999999</v>
      </c>
      <c r="K39" s="20">
        <f t="shared" si="4"/>
        <v>4.0638888888888886E-4</v>
      </c>
      <c r="L39" s="19"/>
    </row>
    <row r="40" spans="2:12">
      <c r="C40" s="25" t="s">
        <v>59</v>
      </c>
      <c r="D40" s="26" t="s">
        <v>51</v>
      </c>
      <c r="E40" s="27" t="s">
        <v>34</v>
      </c>
      <c r="F40" s="11">
        <v>0</v>
      </c>
      <c r="G40" s="19">
        <v>0</v>
      </c>
      <c r="H40" s="19">
        <f>G40*0.0285</f>
        <v>0</v>
      </c>
      <c r="I40" s="19">
        <f>G40*0.022</f>
        <v>0</v>
      </c>
      <c r="J40" s="19">
        <f>G40*0.019</f>
        <v>0</v>
      </c>
      <c r="K40" s="20">
        <f t="shared" si="4"/>
        <v>0</v>
      </c>
      <c r="L40" s="19"/>
    </row>
    <row r="41" spans="2:12">
      <c r="B41" s="1" t="s">
        <v>60</v>
      </c>
      <c r="D41" s="37"/>
      <c r="E41" s="12"/>
      <c r="F41" s="24"/>
      <c r="G41" s="24"/>
      <c r="H41" s="24"/>
      <c r="I41" s="24"/>
      <c r="J41" s="24"/>
      <c r="K41" s="24"/>
      <c r="L41" s="24"/>
    </row>
    <row r="42" spans="2:12">
      <c r="C42" s="25" t="s">
        <v>39</v>
      </c>
      <c r="D42" s="26" t="s">
        <v>61</v>
      </c>
      <c r="E42" s="27">
        <v>410958</v>
      </c>
      <c r="F42" s="11">
        <v>1470</v>
      </c>
      <c r="G42" s="19">
        <v>470.24999999999994</v>
      </c>
      <c r="H42" s="19">
        <f t="shared" ref="H42:H62" si="5">G42*0.0285</f>
        <v>13.402124999999998</v>
      </c>
      <c r="I42" s="19">
        <f t="shared" ref="I42:I62" si="6">G42*0.022</f>
        <v>10.345499999999998</v>
      </c>
      <c r="J42" s="19">
        <f t="shared" ref="J42:J62" si="7">G42*0.019</f>
        <v>8.9347499999999993</v>
      </c>
      <c r="K42" s="20">
        <f t="shared" si="4"/>
        <v>1.1494999999999997E-3</v>
      </c>
      <c r="L42" s="19"/>
    </row>
    <row r="43" spans="2:12">
      <c r="C43" s="25" t="s">
        <v>62</v>
      </c>
      <c r="D43" s="26" t="s">
        <v>51</v>
      </c>
      <c r="E43" s="27">
        <v>414127</v>
      </c>
      <c r="F43" s="11">
        <v>325</v>
      </c>
      <c r="G43" s="19">
        <v>148.4375</v>
      </c>
      <c r="H43" s="19">
        <f t="shared" si="5"/>
        <v>4.23046875</v>
      </c>
      <c r="I43" s="19">
        <f t="shared" si="6"/>
        <v>3.265625</v>
      </c>
      <c r="J43" s="19">
        <f t="shared" si="7"/>
        <v>2.8203125</v>
      </c>
      <c r="K43" s="20">
        <f t="shared" si="4"/>
        <v>3.628472222222222E-4</v>
      </c>
      <c r="L43" s="19"/>
    </row>
    <row r="44" spans="2:12">
      <c r="C44" s="25" t="s">
        <v>63</v>
      </c>
      <c r="D44" s="26" t="s">
        <v>64</v>
      </c>
      <c r="E44" s="27" t="s">
        <v>34</v>
      </c>
      <c r="F44" s="11">
        <v>0</v>
      </c>
      <c r="G44" s="19">
        <v>0</v>
      </c>
      <c r="H44" s="19">
        <f t="shared" si="5"/>
        <v>0</v>
      </c>
      <c r="I44" s="19">
        <f t="shared" si="6"/>
        <v>0</v>
      </c>
      <c r="J44" s="19">
        <f t="shared" si="7"/>
        <v>0</v>
      </c>
      <c r="K44" s="20">
        <f t="shared" si="4"/>
        <v>0</v>
      </c>
      <c r="L44" s="19"/>
    </row>
    <row r="45" spans="2:12">
      <c r="C45" s="25" t="s">
        <v>65</v>
      </c>
      <c r="D45" s="26" t="s">
        <v>51</v>
      </c>
      <c r="E45" s="27" t="s">
        <v>34</v>
      </c>
      <c r="F45" s="11">
        <v>0</v>
      </c>
      <c r="G45" s="19">
        <v>0</v>
      </c>
      <c r="H45" s="19">
        <f t="shared" si="5"/>
        <v>0</v>
      </c>
      <c r="I45" s="19">
        <f t="shared" si="6"/>
        <v>0</v>
      </c>
      <c r="J45" s="19">
        <f t="shared" si="7"/>
        <v>0</v>
      </c>
      <c r="K45" s="20">
        <f t="shared" si="4"/>
        <v>0</v>
      </c>
      <c r="L45" s="19"/>
    </row>
    <row r="46" spans="2:12">
      <c r="C46" s="25" t="s">
        <v>66</v>
      </c>
      <c r="D46" s="26" t="s">
        <v>51</v>
      </c>
      <c r="E46" s="27" t="s">
        <v>34</v>
      </c>
      <c r="F46" s="11">
        <v>0</v>
      </c>
      <c r="G46" s="19">
        <v>0</v>
      </c>
      <c r="H46" s="19">
        <f t="shared" si="5"/>
        <v>0</v>
      </c>
      <c r="I46" s="19">
        <f t="shared" si="6"/>
        <v>0</v>
      </c>
      <c r="J46" s="19">
        <f t="shared" si="7"/>
        <v>0</v>
      </c>
      <c r="K46" s="20">
        <f t="shared" si="4"/>
        <v>0</v>
      </c>
      <c r="L46" s="19"/>
    </row>
    <row r="47" spans="2:12">
      <c r="C47" s="25" t="s">
        <v>67</v>
      </c>
      <c r="D47" s="26" t="s">
        <v>68</v>
      </c>
      <c r="E47" s="27">
        <v>415285</v>
      </c>
      <c r="F47" s="11">
        <v>1100</v>
      </c>
      <c r="G47" s="19">
        <v>295.68749999999994</v>
      </c>
      <c r="H47" s="19">
        <f t="shared" si="5"/>
        <v>8.4270937499999992</v>
      </c>
      <c r="I47" s="19">
        <f t="shared" si="6"/>
        <v>6.5051249999999987</v>
      </c>
      <c r="J47" s="19">
        <f t="shared" si="7"/>
        <v>5.6180624999999988</v>
      </c>
      <c r="K47" s="20">
        <f t="shared" si="4"/>
        <v>7.227916666666665E-4</v>
      </c>
      <c r="L47" s="19"/>
    </row>
    <row r="48" spans="2:12">
      <c r="C48" s="25" t="s">
        <v>69</v>
      </c>
      <c r="D48" s="26" t="s">
        <v>51</v>
      </c>
      <c r="E48" s="27" t="s">
        <v>34</v>
      </c>
      <c r="F48" s="11">
        <v>0</v>
      </c>
      <c r="G48" s="19">
        <v>0</v>
      </c>
      <c r="H48" s="19">
        <f t="shared" si="5"/>
        <v>0</v>
      </c>
      <c r="I48" s="19">
        <f t="shared" si="6"/>
        <v>0</v>
      </c>
      <c r="J48" s="19">
        <f t="shared" si="7"/>
        <v>0</v>
      </c>
      <c r="K48" s="20">
        <f t="shared" si="4"/>
        <v>0</v>
      </c>
      <c r="L48" s="19"/>
    </row>
    <row r="49" spans="2:12" ht="17.25" customHeight="1">
      <c r="C49" s="25" t="s">
        <v>70</v>
      </c>
      <c r="D49" s="26" t="s">
        <v>51</v>
      </c>
      <c r="E49" s="27" t="s">
        <v>34</v>
      </c>
      <c r="F49" s="11">
        <v>0</v>
      </c>
      <c r="G49" s="19">
        <v>0</v>
      </c>
      <c r="H49" s="19">
        <f t="shared" si="5"/>
        <v>0</v>
      </c>
      <c r="I49" s="19">
        <f t="shared" si="6"/>
        <v>0</v>
      </c>
      <c r="J49" s="19">
        <f t="shared" si="7"/>
        <v>0</v>
      </c>
      <c r="K49" s="20">
        <f t="shared" si="4"/>
        <v>0</v>
      </c>
      <c r="L49" s="19"/>
    </row>
    <row r="50" spans="2:12">
      <c r="C50" s="25" t="s">
        <v>71</v>
      </c>
      <c r="D50" s="26" t="s">
        <v>51</v>
      </c>
      <c r="E50" s="27" t="s">
        <v>34</v>
      </c>
      <c r="F50" s="11">
        <v>0</v>
      </c>
      <c r="G50" s="19">
        <v>0</v>
      </c>
      <c r="H50" s="19">
        <f t="shared" si="5"/>
        <v>0</v>
      </c>
      <c r="I50" s="19">
        <f t="shared" si="6"/>
        <v>0</v>
      </c>
      <c r="J50" s="19">
        <f t="shared" si="7"/>
        <v>0</v>
      </c>
      <c r="K50" s="20">
        <f t="shared" si="4"/>
        <v>0</v>
      </c>
      <c r="L50" s="19"/>
    </row>
    <row r="51" spans="2:12">
      <c r="C51" s="25" t="s">
        <v>72</v>
      </c>
      <c r="D51" s="26" t="s">
        <v>73</v>
      </c>
      <c r="E51" s="27" t="s">
        <v>34</v>
      </c>
      <c r="F51" s="11">
        <v>0</v>
      </c>
      <c r="G51" s="19">
        <v>0</v>
      </c>
      <c r="H51" s="19">
        <f t="shared" si="5"/>
        <v>0</v>
      </c>
      <c r="I51" s="19">
        <f t="shared" si="6"/>
        <v>0</v>
      </c>
      <c r="J51" s="19">
        <f t="shared" si="7"/>
        <v>0</v>
      </c>
      <c r="K51" s="20">
        <f t="shared" si="4"/>
        <v>0</v>
      </c>
      <c r="L51" s="19"/>
    </row>
    <row r="52" spans="2:12" ht="30">
      <c r="C52" s="25" t="s">
        <v>74</v>
      </c>
      <c r="D52" s="26" t="s">
        <v>51</v>
      </c>
      <c r="E52" s="27" t="s">
        <v>34</v>
      </c>
      <c r="F52" s="11">
        <v>0</v>
      </c>
      <c r="G52" s="19">
        <v>0</v>
      </c>
      <c r="H52" s="19">
        <f t="shared" si="5"/>
        <v>0</v>
      </c>
      <c r="I52" s="19">
        <f t="shared" si="6"/>
        <v>0</v>
      </c>
      <c r="J52" s="19">
        <f t="shared" si="7"/>
        <v>0</v>
      </c>
      <c r="K52" s="20">
        <f t="shared" si="4"/>
        <v>0</v>
      </c>
      <c r="L52" s="19"/>
    </row>
    <row r="53" spans="2:12" ht="30">
      <c r="C53" s="25" t="s">
        <v>75</v>
      </c>
      <c r="D53" s="26" t="s">
        <v>51</v>
      </c>
      <c r="E53" s="27" t="s">
        <v>34</v>
      </c>
      <c r="F53" s="11">
        <v>0</v>
      </c>
      <c r="G53" s="19">
        <v>0</v>
      </c>
      <c r="H53" s="19">
        <f t="shared" si="5"/>
        <v>0</v>
      </c>
      <c r="I53" s="19">
        <f t="shared" si="6"/>
        <v>0</v>
      </c>
      <c r="J53" s="19">
        <f t="shared" si="7"/>
        <v>0</v>
      </c>
      <c r="K53" s="20">
        <f t="shared" si="4"/>
        <v>0</v>
      </c>
      <c r="L53" s="19"/>
    </row>
    <row r="54" spans="2:12">
      <c r="C54" s="25" t="s">
        <v>76</v>
      </c>
      <c r="D54" s="26" t="s">
        <v>51</v>
      </c>
      <c r="E54" s="27" t="s">
        <v>34</v>
      </c>
      <c r="F54" s="11">
        <v>0</v>
      </c>
      <c r="G54" s="19">
        <v>0</v>
      </c>
      <c r="H54" s="19">
        <f t="shared" si="5"/>
        <v>0</v>
      </c>
      <c r="I54" s="19">
        <f t="shared" si="6"/>
        <v>0</v>
      </c>
      <c r="J54" s="19">
        <f t="shared" si="7"/>
        <v>0</v>
      </c>
      <c r="K54" s="20">
        <f t="shared" si="4"/>
        <v>0</v>
      </c>
      <c r="L54" s="19"/>
    </row>
    <row r="55" spans="2:12">
      <c r="C55" s="25" t="s">
        <v>77</v>
      </c>
      <c r="D55" s="26" t="s">
        <v>51</v>
      </c>
      <c r="E55" s="27" t="s">
        <v>34</v>
      </c>
      <c r="F55" s="11">
        <v>0</v>
      </c>
      <c r="G55" s="19">
        <v>0</v>
      </c>
      <c r="H55" s="19">
        <f t="shared" si="5"/>
        <v>0</v>
      </c>
      <c r="I55" s="19">
        <f t="shared" si="6"/>
        <v>0</v>
      </c>
      <c r="J55" s="19">
        <f t="shared" si="7"/>
        <v>0</v>
      </c>
      <c r="K55" s="20">
        <f t="shared" si="4"/>
        <v>0</v>
      </c>
      <c r="L55" s="19"/>
    </row>
    <row r="56" spans="2:12" ht="30">
      <c r="C56" s="25" t="s">
        <v>78</v>
      </c>
      <c r="D56" s="26" t="s">
        <v>51</v>
      </c>
      <c r="E56" s="27" t="s">
        <v>34</v>
      </c>
      <c r="F56" s="11">
        <v>0</v>
      </c>
      <c r="G56" s="19">
        <v>0</v>
      </c>
      <c r="H56" s="19">
        <f t="shared" si="5"/>
        <v>0</v>
      </c>
      <c r="I56" s="19">
        <f t="shared" si="6"/>
        <v>0</v>
      </c>
      <c r="J56" s="19">
        <f t="shared" si="7"/>
        <v>0</v>
      </c>
      <c r="K56" s="20">
        <f t="shared" si="4"/>
        <v>0</v>
      </c>
      <c r="L56" s="19"/>
    </row>
    <row r="57" spans="2:12" ht="30">
      <c r="C57" s="25" t="s">
        <v>79</v>
      </c>
      <c r="D57" s="26" t="s">
        <v>51</v>
      </c>
      <c r="E57" s="27" t="s">
        <v>34</v>
      </c>
      <c r="F57" s="11">
        <v>0</v>
      </c>
      <c r="G57" s="19">
        <v>0</v>
      </c>
      <c r="H57" s="19">
        <f t="shared" si="5"/>
        <v>0</v>
      </c>
      <c r="I57" s="19">
        <f t="shared" si="6"/>
        <v>0</v>
      </c>
      <c r="J57" s="19">
        <f t="shared" si="7"/>
        <v>0</v>
      </c>
      <c r="K57" s="20">
        <f t="shared" si="4"/>
        <v>0</v>
      </c>
      <c r="L57" s="19"/>
    </row>
    <row r="58" spans="2:12">
      <c r="C58" s="25" t="s">
        <v>80</v>
      </c>
      <c r="D58" s="26" t="s">
        <v>51</v>
      </c>
      <c r="E58" s="27" t="s">
        <v>34</v>
      </c>
      <c r="F58" s="11">
        <v>0</v>
      </c>
      <c r="G58" s="19">
        <v>0</v>
      </c>
      <c r="H58" s="19">
        <f t="shared" si="5"/>
        <v>0</v>
      </c>
      <c r="I58" s="19">
        <f t="shared" si="6"/>
        <v>0</v>
      </c>
      <c r="J58" s="19">
        <f t="shared" si="7"/>
        <v>0</v>
      </c>
      <c r="K58" s="20">
        <f t="shared" si="4"/>
        <v>0</v>
      </c>
      <c r="L58" s="19"/>
    </row>
    <row r="59" spans="2:12">
      <c r="C59" s="25" t="s">
        <v>81</v>
      </c>
      <c r="D59" s="26" t="s">
        <v>51</v>
      </c>
      <c r="E59" s="27" t="s">
        <v>112</v>
      </c>
      <c r="F59" s="11">
        <v>1285</v>
      </c>
      <c r="G59" s="19">
        <v>610.37499999999989</v>
      </c>
      <c r="H59" s="19">
        <f t="shared" si="5"/>
        <v>17.395687499999998</v>
      </c>
      <c r="I59" s="19">
        <f t="shared" si="6"/>
        <v>13.428249999999997</v>
      </c>
      <c r="J59" s="19">
        <f t="shared" si="7"/>
        <v>11.597124999999998</v>
      </c>
      <c r="K59" s="20">
        <f t="shared" si="4"/>
        <v>1.4920277777777774E-3</v>
      </c>
      <c r="L59" s="19"/>
    </row>
    <row r="60" spans="2:12" ht="30">
      <c r="C60" s="25" t="s">
        <v>82</v>
      </c>
      <c r="D60" s="26" t="s">
        <v>51</v>
      </c>
      <c r="E60" s="27" t="s">
        <v>34</v>
      </c>
      <c r="F60" s="11">
        <v>0</v>
      </c>
      <c r="G60" s="19">
        <v>0</v>
      </c>
      <c r="H60" s="19">
        <f t="shared" si="5"/>
        <v>0</v>
      </c>
      <c r="I60" s="19">
        <f t="shared" si="6"/>
        <v>0</v>
      </c>
      <c r="J60" s="19">
        <f t="shared" si="7"/>
        <v>0</v>
      </c>
      <c r="K60" s="20">
        <f t="shared" si="4"/>
        <v>0</v>
      </c>
      <c r="L60" s="19"/>
    </row>
    <row r="61" spans="2:12">
      <c r="C61" s="25" t="s">
        <v>83</v>
      </c>
      <c r="D61" s="26" t="s">
        <v>51</v>
      </c>
      <c r="E61" s="27" t="s">
        <v>84</v>
      </c>
      <c r="F61" s="11">
        <v>5705</v>
      </c>
      <c r="G61" s="19">
        <v>4840</v>
      </c>
      <c r="H61" s="19">
        <f t="shared" si="5"/>
        <v>137.94</v>
      </c>
      <c r="I61" s="19">
        <f t="shared" si="6"/>
        <v>106.47999999999999</v>
      </c>
      <c r="J61" s="19">
        <f t="shared" si="7"/>
        <v>91.96</v>
      </c>
      <c r="K61" s="20">
        <f t="shared" si="4"/>
        <v>1.183111111111111E-2</v>
      </c>
      <c r="L61" s="19"/>
    </row>
    <row r="62" spans="2:12">
      <c r="C62" s="25" t="s">
        <v>85</v>
      </c>
      <c r="D62" s="26" t="s">
        <v>51</v>
      </c>
      <c r="E62" s="27"/>
      <c r="F62" s="11">
        <v>925</v>
      </c>
      <c r="G62" s="19">
        <v>450</v>
      </c>
      <c r="H62" s="19">
        <f t="shared" si="5"/>
        <v>12.825000000000001</v>
      </c>
      <c r="I62" s="19">
        <f t="shared" si="6"/>
        <v>9.8999999999999986</v>
      </c>
      <c r="J62" s="19">
        <f t="shared" si="7"/>
        <v>8.5499999999999989</v>
      </c>
      <c r="K62" s="20">
        <f t="shared" si="4"/>
        <v>1.0999999999999998E-3</v>
      </c>
      <c r="L62" s="19"/>
    </row>
    <row r="63" spans="2:12">
      <c r="B63" s="1" t="s">
        <v>86</v>
      </c>
      <c r="C63" s="30"/>
      <c r="D63" s="31"/>
      <c r="E63" s="32"/>
      <c r="F63" s="33"/>
      <c r="G63" s="33"/>
      <c r="H63" s="33"/>
      <c r="I63" s="33"/>
      <c r="J63" s="33"/>
      <c r="K63" s="33"/>
      <c r="L63" s="33"/>
    </row>
    <row r="64" spans="2:12">
      <c r="C64" s="25" t="s">
        <v>87</v>
      </c>
      <c r="D64" s="26" t="s">
        <v>51</v>
      </c>
      <c r="E64" s="27" t="s">
        <v>40</v>
      </c>
      <c r="F64" s="11">
        <v>0</v>
      </c>
      <c r="G64" s="19">
        <v>0</v>
      </c>
      <c r="H64" s="19">
        <f>G64*0.0285</f>
        <v>0</v>
      </c>
      <c r="I64" s="19">
        <f>G64*0.022</f>
        <v>0</v>
      </c>
      <c r="J64" s="19">
        <f>G64*0.019</f>
        <v>0</v>
      </c>
      <c r="K64" s="20">
        <f t="shared" si="4"/>
        <v>0</v>
      </c>
      <c r="L64" s="19"/>
    </row>
    <row r="65" spans="2:12">
      <c r="C65" s="25" t="s">
        <v>88</v>
      </c>
      <c r="D65" s="26" t="s">
        <v>51</v>
      </c>
      <c r="E65" s="27" t="s">
        <v>40</v>
      </c>
      <c r="F65" s="11">
        <v>0</v>
      </c>
      <c r="G65" s="19">
        <v>0</v>
      </c>
      <c r="H65" s="19">
        <f>G65*0.0285</f>
        <v>0</v>
      </c>
      <c r="I65" s="19">
        <f>G65*0.022</f>
        <v>0</v>
      </c>
      <c r="J65" s="19">
        <f>G65*0.019</f>
        <v>0</v>
      </c>
      <c r="K65" s="20">
        <f t="shared" si="4"/>
        <v>0</v>
      </c>
      <c r="L65" s="19"/>
    </row>
    <row r="66" spans="2:12" ht="30">
      <c r="C66" s="25" t="s">
        <v>89</v>
      </c>
      <c r="D66" s="26" t="s">
        <v>51</v>
      </c>
      <c r="E66" s="27" t="s">
        <v>40</v>
      </c>
      <c r="F66" s="11">
        <v>0</v>
      </c>
      <c r="G66" s="19">
        <v>0</v>
      </c>
      <c r="H66" s="19">
        <f>G66*0.0285</f>
        <v>0</v>
      </c>
      <c r="I66" s="19">
        <f>G66*0.022</f>
        <v>0</v>
      </c>
      <c r="J66" s="19">
        <f>G66*0.019</f>
        <v>0</v>
      </c>
      <c r="K66" s="20">
        <f t="shared" si="4"/>
        <v>0</v>
      </c>
      <c r="L66" s="19"/>
    </row>
    <row r="67" spans="2:12">
      <c r="B67" s="1" t="s">
        <v>90</v>
      </c>
      <c r="F67" s="24"/>
      <c r="G67" s="24"/>
      <c r="H67" s="24"/>
      <c r="I67" s="24"/>
      <c r="J67" s="24"/>
      <c r="K67" s="24"/>
      <c r="L67" s="24"/>
    </row>
    <row r="68" spans="2:12">
      <c r="C68" s="71" t="s">
        <v>113</v>
      </c>
      <c r="D68" s="58"/>
      <c r="E68" s="59"/>
      <c r="F68" s="34">
        <v>325</v>
      </c>
      <c r="G68" s="19">
        <v>148.4375</v>
      </c>
      <c r="H68" s="19">
        <f t="shared" ref="H68:H89" si="8">G68*0.0285</f>
        <v>4.23046875</v>
      </c>
      <c r="I68" s="19">
        <f t="shared" ref="I68:I89" si="9">G68*0.022</f>
        <v>3.265625</v>
      </c>
      <c r="J68" s="19">
        <f t="shared" ref="J68:J89" si="10">G68*0.019</f>
        <v>2.8203125</v>
      </c>
      <c r="K68" s="20">
        <f t="shared" si="4"/>
        <v>3.628472222222222E-4</v>
      </c>
      <c r="L68" s="19"/>
    </row>
    <row r="69" spans="2:12">
      <c r="C69" s="38" t="s">
        <v>114</v>
      </c>
      <c r="D69" s="39"/>
      <c r="E69" s="40"/>
      <c r="F69" s="34">
        <v>1480</v>
      </c>
      <c r="G69" s="19">
        <v>697.06249999999989</v>
      </c>
      <c r="H69" s="19">
        <f t="shared" si="8"/>
        <v>19.866281249999997</v>
      </c>
      <c r="I69" s="19">
        <f t="shared" si="9"/>
        <v>15.335374999999997</v>
      </c>
      <c r="J69" s="19">
        <f t="shared" si="10"/>
        <v>13.244187499999997</v>
      </c>
      <c r="K69" s="20">
        <f t="shared" si="4"/>
        <v>1.7039305555555553E-3</v>
      </c>
      <c r="L69" s="19"/>
    </row>
    <row r="70" spans="2:12">
      <c r="C70" s="41" t="s">
        <v>115</v>
      </c>
      <c r="D70" s="39"/>
      <c r="E70" s="40"/>
      <c r="F70" s="34">
        <v>3150</v>
      </c>
      <c r="G70" s="19">
        <v>1109.1249999999998</v>
      </c>
      <c r="H70" s="19">
        <f t="shared" si="8"/>
        <v>31.610062499999994</v>
      </c>
      <c r="I70" s="19">
        <f t="shared" si="9"/>
        <v>24.400749999999995</v>
      </c>
      <c r="J70" s="19">
        <f t="shared" si="10"/>
        <v>21.073374999999995</v>
      </c>
      <c r="K70" s="20">
        <f t="shared" si="4"/>
        <v>2.711194444444444E-3</v>
      </c>
      <c r="L70" s="19"/>
    </row>
    <row r="71" spans="2:12">
      <c r="C71" s="38" t="s">
        <v>116</v>
      </c>
      <c r="D71" s="39"/>
      <c r="E71" s="40"/>
      <c r="F71" s="34">
        <v>240</v>
      </c>
      <c r="G71" s="19">
        <v>119.93749999999999</v>
      </c>
      <c r="H71" s="19">
        <f t="shared" si="8"/>
        <v>3.4182187499999999</v>
      </c>
      <c r="I71" s="19">
        <f t="shared" si="9"/>
        <v>2.6386249999999993</v>
      </c>
      <c r="J71" s="19">
        <f t="shared" si="10"/>
        <v>2.2788124999999995</v>
      </c>
      <c r="K71" s="20">
        <f t="shared" si="4"/>
        <v>2.9318055555555548E-4</v>
      </c>
      <c r="L71" s="19"/>
    </row>
    <row r="72" spans="2:12">
      <c r="C72" s="38" t="s">
        <v>117</v>
      </c>
      <c r="D72" s="39"/>
      <c r="E72" s="40"/>
      <c r="F72" s="34">
        <v>765</v>
      </c>
      <c r="G72" s="19">
        <v>246.99999999999997</v>
      </c>
      <c r="H72" s="19">
        <f t="shared" si="8"/>
        <v>7.0394999999999994</v>
      </c>
      <c r="I72" s="19">
        <f t="shared" si="9"/>
        <v>5.4339999999999993</v>
      </c>
      <c r="J72" s="19">
        <f t="shared" si="10"/>
        <v>4.6929999999999996</v>
      </c>
      <c r="K72" s="20">
        <f t="shared" si="4"/>
        <v>6.0377777777777773E-4</v>
      </c>
      <c r="L72" s="19"/>
    </row>
    <row r="73" spans="2:12">
      <c r="C73" s="71" t="s">
        <v>118</v>
      </c>
      <c r="D73" s="58"/>
      <c r="E73" s="59"/>
      <c r="F73" s="34">
        <v>325</v>
      </c>
      <c r="G73" s="19">
        <v>151.99999999999997</v>
      </c>
      <c r="H73" s="19">
        <f t="shared" si="8"/>
        <v>4.331999999999999</v>
      </c>
      <c r="I73" s="19">
        <f t="shared" si="9"/>
        <v>3.343999999999999</v>
      </c>
      <c r="J73" s="19">
        <f t="shared" si="10"/>
        <v>2.8879999999999995</v>
      </c>
      <c r="K73" s="20">
        <f t="shared" si="4"/>
        <v>3.7155555555555542E-4</v>
      </c>
      <c r="L73" s="19"/>
    </row>
    <row r="74" spans="2:12">
      <c r="C74" s="57" t="s">
        <v>119</v>
      </c>
      <c r="D74" s="58"/>
      <c r="E74" s="59"/>
      <c r="F74" s="34">
        <v>1470</v>
      </c>
      <c r="G74" s="19">
        <v>470.24999999999994</v>
      </c>
      <c r="H74" s="19">
        <f t="shared" si="8"/>
        <v>13.402124999999998</v>
      </c>
      <c r="I74" s="19">
        <f t="shared" si="9"/>
        <v>10.345499999999998</v>
      </c>
      <c r="J74" s="19">
        <f t="shared" si="10"/>
        <v>8.9347499999999993</v>
      </c>
      <c r="K74" s="20">
        <f t="shared" si="4"/>
        <v>1.1494999999999997E-3</v>
      </c>
      <c r="L74" s="19"/>
    </row>
    <row r="75" spans="2:12">
      <c r="C75" s="71" t="s">
        <v>120</v>
      </c>
      <c r="D75" s="58"/>
      <c r="E75" s="59"/>
      <c r="F75" s="34">
        <v>100</v>
      </c>
      <c r="G75" s="19">
        <v>48.687499999999993</v>
      </c>
      <c r="H75" s="19">
        <f t="shared" si="8"/>
        <v>1.3875937499999997</v>
      </c>
      <c r="I75" s="19">
        <f t="shared" si="9"/>
        <v>1.0711249999999999</v>
      </c>
      <c r="J75" s="19">
        <f t="shared" si="10"/>
        <v>0.92506249999999979</v>
      </c>
      <c r="K75" s="20">
        <f t="shared" si="4"/>
        <v>1.1901388888888888E-4</v>
      </c>
      <c r="L75" s="19"/>
    </row>
    <row r="76" spans="2:12">
      <c r="C76" s="71" t="s">
        <v>121</v>
      </c>
      <c r="D76" s="58"/>
      <c r="E76" s="59"/>
      <c r="F76" s="34">
        <v>1100</v>
      </c>
      <c r="G76" s="19">
        <v>295.68749999999994</v>
      </c>
      <c r="H76" s="19">
        <f t="shared" si="8"/>
        <v>8.4270937499999992</v>
      </c>
      <c r="I76" s="19">
        <f t="shared" si="9"/>
        <v>6.5051249999999987</v>
      </c>
      <c r="J76" s="19">
        <f t="shared" si="10"/>
        <v>5.6180624999999988</v>
      </c>
      <c r="K76" s="20">
        <f t="shared" si="4"/>
        <v>7.227916666666665E-4</v>
      </c>
      <c r="L76" s="19"/>
    </row>
    <row r="77" spans="2:12">
      <c r="C77" s="71" t="s">
        <v>122</v>
      </c>
      <c r="D77" s="58"/>
      <c r="E77" s="59"/>
      <c r="F77" s="34">
        <v>195</v>
      </c>
      <c r="G77" s="19">
        <v>90.25</v>
      </c>
      <c r="H77" s="19">
        <f t="shared" si="8"/>
        <v>2.5721250000000002</v>
      </c>
      <c r="I77" s="19">
        <f t="shared" si="9"/>
        <v>1.9854999999999998</v>
      </c>
      <c r="J77" s="19">
        <f t="shared" si="10"/>
        <v>1.71475</v>
      </c>
      <c r="K77" s="20">
        <f t="shared" si="4"/>
        <v>2.2061111111111109E-4</v>
      </c>
      <c r="L77" s="19"/>
    </row>
    <row r="78" spans="2:12">
      <c r="C78" s="57" t="s">
        <v>123</v>
      </c>
      <c r="D78" s="58"/>
      <c r="E78" s="59"/>
      <c r="F78" s="34">
        <v>680</v>
      </c>
      <c r="G78" s="19">
        <v>332.5</v>
      </c>
      <c r="H78" s="19">
        <f t="shared" si="8"/>
        <v>9.4762500000000003</v>
      </c>
      <c r="I78" s="19">
        <f t="shared" si="9"/>
        <v>7.3149999999999995</v>
      </c>
      <c r="J78" s="19">
        <f t="shared" si="10"/>
        <v>6.3174999999999999</v>
      </c>
      <c r="K78" s="20">
        <f t="shared" si="4"/>
        <v>8.1277777777777772E-4</v>
      </c>
      <c r="L78" s="19"/>
    </row>
    <row r="79" spans="2:12">
      <c r="C79" s="71" t="s">
        <v>124</v>
      </c>
      <c r="D79" s="58"/>
      <c r="E79" s="59"/>
      <c r="F79" s="34">
        <v>68</v>
      </c>
      <c r="G79" s="19">
        <v>34.437499999999993</v>
      </c>
      <c r="H79" s="19">
        <f t="shared" si="8"/>
        <v>0.98146874999999978</v>
      </c>
      <c r="I79" s="19">
        <f t="shared" si="9"/>
        <v>0.75762499999999977</v>
      </c>
      <c r="J79" s="19">
        <f t="shared" si="10"/>
        <v>0.65431249999999985</v>
      </c>
      <c r="K79" s="20">
        <f t="shared" si="4"/>
        <v>8.4180555555555536E-5</v>
      </c>
      <c r="L79" s="19"/>
    </row>
    <row r="80" spans="2:12">
      <c r="C80" s="57" t="s">
        <v>125</v>
      </c>
      <c r="D80" s="58"/>
      <c r="E80" s="59"/>
      <c r="F80" s="34">
        <v>62</v>
      </c>
      <c r="G80" s="19">
        <v>30.874999999999996</v>
      </c>
      <c r="H80" s="19">
        <f t="shared" si="8"/>
        <v>0.87993749999999993</v>
      </c>
      <c r="I80" s="19">
        <f t="shared" si="9"/>
        <v>0.67924999999999991</v>
      </c>
      <c r="J80" s="19">
        <f t="shared" si="10"/>
        <v>0.58662499999999995</v>
      </c>
      <c r="K80" s="20">
        <f t="shared" si="4"/>
        <v>7.5472222222222217E-5</v>
      </c>
      <c r="L80" s="19"/>
    </row>
    <row r="81" spans="3:12">
      <c r="C81" s="38" t="s">
        <v>126</v>
      </c>
      <c r="D81" s="39"/>
      <c r="E81" s="40"/>
      <c r="F81" s="34">
        <v>570</v>
      </c>
      <c r="G81" s="19">
        <v>289.74999999999994</v>
      </c>
      <c r="H81" s="19">
        <f t="shared" si="8"/>
        <v>8.2578749999999985</v>
      </c>
      <c r="I81" s="19">
        <f t="shared" si="9"/>
        <v>6.3744999999999985</v>
      </c>
      <c r="J81" s="19">
        <f t="shared" si="10"/>
        <v>5.5052499999999984</v>
      </c>
      <c r="K81" s="20">
        <f t="shared" si="4"/>
        <v>7.0827777777777762E-4</v>
      </c>
      <c r="L81" s="19"/>
    </row>
    <row r="82" spans="3:12">
      <c r="C82" s="38" t="s">
        <v>127</v>
      </c>
      <c r="D82" s="39"/>
      <c r="E82" s="40"/>
      <c r="F82" s="34">
        <v>565</v>
      </c>
      <c r="G82" s="19">
        <v>49.874999999999993</v>
      </c>
      <c r="H82" s="19">
        <f t="shared" si="8"/>
        <v>1.4214374999999999</v>
      </c>
      <c r="I82" s="19">
        <f t="shared" si="9"/>
        <v>1.0972499999999998</v>
      </c>
      <c r="J82" s="19">
        <f t="shared" si="10"/>
        <v>0.94762499999999983</v>
      </c>
      <c r="K82" s="20">
        <f t="shared" si="4"/>
        <v>1.2191666666666664E-4</v>
      </c>
      <c r="L82" s="19"/>
    </row>
    <row r="83" spans="3:12">
      <c r="C83" s="38" t="s">
        <v>128</v>
      </c>
      <c r="D83" s="39"/>
      <c r="E83" s="40"/>
      <c r="F83" s="34">
        <v>378</v>
      </c>
      <c r="G83" s="19">
        <v>224.43749999999997</v>
      </c>
      <c r="H83" s="19">
        <f t="shared" si="8"/>
        <v>6.3964687499999995</v>
      </c>
      <c r="I83" s="19">
        <f t="shared" si="9"/>
        <v>4.9376249999999988</v>
      </c>
      <c r="J83" s="19">
        <f t="shared" si="10"/>
        <v>4.2643124999999991</v>
      </c>
      <c r="K83" s="20">
        <f t="shared" si="4"/>
        <v>5.4862499999999985E-4</v>
      </c>
      <c r="L83" s="19"/>
    </row>
    <row r="84" spans="3:12">
      <c r="C84" s="38" t="s">
        <v>101</v>
      </c>
      <c r="D84" s="39"/>
      <c r="E84" s="40"/>
      <c r="F84" s="34">
        <v>340</v>
      </c>
      <c r="G84" s="19">
        <v>210.1875</v>
      </c>
      <c r="H84" s="19">
        <f t="shared" si="8"/>
        <v>5.9903437500000001</v>
      </c>
      <c r="I84" s="19">
        <f t="shared" si="9"/>
        <v>4.6241249999999994</v>
      </c>
      <c r="J84" s="19">
        <f t="shared" si="10"/>
        <v>3.9935624999999999</v>
      </c>
      <c r="K84" s="20">
        <f t="shared" si="4"/>
        <v>5.1379166666666663E-4</v>
      </c>
      <c r="L84" s="19"/>
    </row>
    <row r="85" spans="3:12">
      <c r="C85" s="38" t="s">
        <v>129</v>
      </c>
      <c r="D85" s="39"/>
      <c r="E85" s="40"/>
      <c r="F85" s="34">
        <v>605</v>
      </c>
      <c r="G85" s="19">
        <v>305.18749999999994</v>
      </c>
      <c r="H85" s="19">
        <f t="shared" si="8"/>
        <v>8.6978437499999988</v>
      </c>
      <c r="I85" s="19">
        <f t="shared" si="9"/>
        <v>6.7141249999999983</v>
      </c>
      <c r="J85" s="19">
        <f t="shared" si="10"/>
        <v>5.7985624999999992</v>
      </c>
      <c r="K85" s="20">
        <f t="shared" si="4"/>
        <v>7.4601388888888872E-4</v>
      </c>
      <c r="L85" s="19"/>
    </row>
    <row r="86" spans="3:12">
      <c r="C86" s="57" t="s">
        <v>130</v>
      </c>
      <c r="D86" s="58"/>
      <c r="E86" s="59"/>
      <c r="F86" s="34">
        <v>449</v>
      </c>
      <c r="G86" s="19">
        <v>377.62499999999994</v>
      </c>
      <c r="H86" s="19">
        <f t="shared" si="8"/>
        <v>10.762312499999998</v>
      </c>
      <c r="I86" s="19">
        <f t="shared" si="9"/>
        <v>8.3077499999999986</v>
      </c>
      <c r="J86" s="19">
        <f t="shared" si="10"/>
        <v>7.1748749999999983</v>
      </c>
      <c r="K86" s="20">
        <f t="shared" si="4"/>
        <v>9.2308333333333316E-4</v>
      </c>
      <c r="L86" s="19"/>
    </row>
    <row r="87" spans="3:12">
      <c r="C87" s="57" t="s">
        <v>131</v>
      </c>
      <c r="D87" s="58"/>
      <c r="E87" s="59"/>
      <c r="F87" s="34">
        <v>200</v>
      </c>
      <c r="G87" s="19">
        <v>127.06249999999999</v>
      </c>
      <c r="H87" s="19">
        <f t="shared" si="8"/>
        <v>3.6212812499999996</v>
      </c>
      <c r="I87" s="19">
        <f t="shared" si="9"/>
        <v>2.7953749999999995</v>
      </c>
      <c r="J87" s="19">
        <f t="shared" si="10"/>
        <v>2.4141874999999997</v>
      </c>
      <c r="K87" s="20">
        <f t="shared" si="4"/>
        <v>3.1059722222222214E-4</v>
      </c>
      <c r="L87" s="19"/>
    </row>
    <row r="88" spans="3:12">
      <c r="C88" s="57" t="s">
        <v>132</v>
      </c>
      <c r="D88" s="58"/>
      <c r="E88" s="59"/>
      <c r="F88" s="34">
        <v>420</v>
      </c>
      <c r="G88" s="19">
        <v>200.68749999999997</v>
      </c>
      <c r="H88" s="19">
        <f t="shared" si="8"/>
        <v>5.7195937499999996</v>
      </c>
      <c r="I88" s="19">
        <f t="shared" si="9"/>
        <v>4.4151249999999989</v>
      </c>
      <c r="J88" s="19">
        <f t="shared" si="10"/>
        <v>3.8130624999999996</v>
      </c>
      <c r="K88" s="20">
        <f>SUM(I88/9000)</f>
        <v>4.905694444444443E-4</v>
      </c>
      <c r="L88" s="19"/>
    </row>
    <row r="89" spans="3:12">
      <c r="C89" s="57" t="s">
        <v>99</v>
      </c>
      <c r="D89" s="58"/>
      <c r="E89" s="59"/>
      <c r="F89" s="34">
        <v>390</v>
      </c>
      <c r="G89" s="19">
        <v>197.12499999999997</v>
      </c>
      <c r="H89" s="19">
        <f t="shared" si="8"/>
        <v>5.6180624999999997</v>
      </c>
      <c r="I89" s="19">
        <f t="shared" si="9"/>
        <v>4.3367499999999994</v>
      </c>
      <c r="J89" s="19">
        <f t="shared" si="10"/>
        <v>3.7453749999999992</v>
      </c>
      <c r="K89" s="20">
        <f>SUM(I89/9000)</f>
        <v>4.8186111111111108E-4</v>
      </c>
      <c r="L89" s="19"/>
    </row>
  </sheetData>
  <mergeCells count="32">
    <mergeCell ref="K10:L10"/>
    <mergeCell ref="J12:J14"/>
    <mergeCell ref="F10:G10"/>
    <mergeCell ref="H10:J10"/>
    <mergeCell ref="F11:G11"/>
    <mergeCell ref="H11:J11"/>
    <mergeCell ref="F12:F14"/>
    <mergeCell ref="G12:G14"/>
    <mergeCell ref="H12:H14"/>
    <mergeCell ref="I12:I14"/>
    <mergeCell ref="C75:E75"/>
    <mergeCell ref="L12:L14"/>
    <mergeCell ref="F18:G18"/>
    <mergeCell ref="H18:J18"/>
    <mergeCell ref="K18:L18"/>
    <mergeCell ref="F19:G19"/>
    <mergeCell ref="H19:J19"/>
    <mergeCell ref="K12:K14"/>
    <mergeCell ref="C20:D20"/>
    <mergeCell ref="C21:D21"/>
    <mergeCell ref="C68:E68"/>
    <mergeCell ref="C73:E73"/>
    <mergeCell ref="C74:E74"/>
    <mergeCell ref="C87:E87"/>
    <mergeCell ref="C88:E88"/>
    <mergeCell ref="C89:E89"/>
    <mergeCell ref="C76:E76"/>
    <mergeCell ref="C77:E77"/>
    <mergeCell ref="C78:E78"/>
    <mergeCell ref="C79:E79"/>
    <mergeCell ref="C80:E80"/>
    <mergeCell ref="C86:E86"/>
  </mergeCells>
  <conditionalFormatting sqref="F15:L15">
    <cfRule type="cellIs" dxfId="3" priority="7" operator="equal">
      <formula>0</formula>
    </cfRule>
  </conditionalFormatting>
  <pageMargins left="0.7" right="0.7" top="0.75" bottom="0.75" header="0.3" footer="0.3"/>
  <pageSetup scale="84" fitToHeight="4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showGridLines="0" zoomScale="80" zoomScaleNormal="80" workbookViewId="0"/>
  </sheetViews>
  <sheetFormatPr defaultRowHeight="15"/>
  <cols>
    <col min="1" max="1" width="4.5703125" customWidth="1"/>
    <col min="2" max="2" width="3.5703125" style="1" customWidth="1"/>
    <col min="3" max="3" width="44" customWidth="1"/>
    <col min="4" max="5" width="17.5703125" customWidth="1"/>
    <col min="6" max="10" width="14" hidden="1" customWidth="1"/>
    <col min="11" max="11" width="21.7109375" bestFit="1" customWidth="1"/>
    <col min="12" max="12" width="34.42578125" bestFit="1" customWidth="1"/>
    <col min="250" max="250" width="4.5703125" customWidth="1"/>
    <col min="251" max="251" width="3.5703125" customWidth="1"/>
    <col min="252" max="252" width="44" customWidth="1"/>
    <col min="253" max="254" width="17.5703125" customWidth="1"/>
    <col min="255" max="255" width="12.7109375" customWidth="1"/>
    <col min="256" max="256" width="11.28515625" bestFit="1" customWidth="1"/>
    <col min="257" max="257" width="10.28515625" customWidth="1"/>
    <col min="258" max="258" width="10.5703125" customWidth="1"/>
    <col min="259" max="259" width="10" customWidth="1"/>
    <col min="260" max="260" width="10.7109375" customWidth="1"/>
    <col min="261" max="264" width="15.5703125" bestFit="1" customWidth="1"/>
    <col min="506" max="506" width="4.5703125" customWidth="1"/>
    <col min="507" max="507" width="3.5703125" customWidth="1"/>
    <col min="508" max="508" width="44" customWidth="1"/>
    <col min="509" max="510" width="17.5703125" customWidth="1"/>
    <col min="511" max="511" width="12.7109375" customWidth="1"/>
    <col min="512" max="512" width="11.28515625" bestFit="1" customWidth="1"/>
    <col min="513" max="513" width="10.28515625" customWidth="1"/>
    <col min="514" max="514" width="10.5703125" customWidth="1"/>
    <col min="515" max="515" width="10" customWidth="1"/>
    <col min="516" max="516" width="10.7109375" customWidth="1"/>
    <col min="517" max="520" width="15.5703125" bestFit="1" customWidth="1"/>
    <col min="762" max="762" width="4.5703125" customWidth="1"/>
    <col min="763" max="763" width="3.5703125" customWidth="1"/>
    <col min="764" max="764" width="44" customWidth="1"/>
    <col min="765" max="766" width="17.5703125" customWidth="1"/>
    <col min="767" max="767" width="12.7109375" customWidth="1"/>
    <col min="768" max="768" width="11.28515625" bestFit="1" customWidth="1"/>
    <col min="769" max="769" width="10.28515625" customWidth="1"/>
    <col min="770" max="770" width="10.5703125" customWidth="1"/>
    <col min="771" max="771" width="10" customWidth="1"/>
    <col min="772" max="772" width="10.7109375" customWidth="1"/>
    <col min="773" max="776" width="15.5703125" bestFit="1" customWidth="1"/>
    <col min="1018" max="1018" width="4.5703125" customWidth="1"/>
    <col min="1019" max="1019" width="3.5703125" customWidth="1"/>
    <col min="1020" max="1020" width="44" customWidth="1"/>
    <col min="1021" max="1022" width="17.5703125" customWidth="1"/>
    <col min="1023" max="1023" width="12.7109375" customWidth="1"/>
    <col min="1024" max="1024" width="11.28515625" bestFit="1" customWidth="1"/>
    <col min="1025" max="1025" width="10.28515625" customWidth="1"/>
    <col min="1026" max="1026" width="10.5703125" customWidth="1"/>
    <col min="1027" max="1027" width="10" customWidth="1"/>
    <col min="1028" max="1028" width="10.7109375" customWidth="1"/>
    <col min="1029" max="1032" width="15.5703125" bestFit="1" customWidth="1"/>
    <col min="1274" max="1274" width="4.5703125" customWidth="1"/>
    <col min="1275" max="1275" width="3.5703125" customWidth="1"/>
    <col min="1276" max="1276" width="44" customWidth="1"/>
    <col min="1277" max="1278" width="17.5703125" customWidth="1"/>
    <col min="1279" max="1279" width="12.7109375" customWidth="1"/>
    <col min="1280" max="1280" width="11.28515625" bestFit="1" customWidth="1"/>
    <col min="1281" max="1281" width="10.28515625" customWidth="1"/>
    <col min="1282" max="1282" width="10.5703125" customWidth="1"/>
    <col min="1283" max="1283" width="10" customWidth="1"/>
    <col min="1284" max="1284" width="10.7109375" customWidth="1"/>
    <col min="1285" max="1288" width="15.5703125" bestFit="1" customWidth="1"/>
    <col min="1530" max="1530" width="4.5703125" customWidth="1"/>
    <col min="1531" max="1531" width="3.5703125" customWidth="1"/>
    <col min="1532" max="1532" width="44" customWidth="1"/>
    <col min="1533" max="1534" width="17.5703125" customWidth="1"/>
    <col min="1535" max="1535" width="12.7109375" customWidth="1"/>
    <col min="1536" max="1536" width="11.28515625" bestFit="1" customWidth="1"/>
    <col min="1537" max="1537" width="10.28515625" customWidth="1"/>
    <col min="1538" max="1538" width="10.5703125" customWidth="1"/>
    <col min="1539" max="1539" width="10" customWidth="1"/>
    <col min="1540" max="1540" width="10.7109375" customWidth="1"/>
    <col min="1541" max="1544" width="15.5703125" bestFit="1" customWidth="1"/>
    <col min="1786" max="1786" width="4.5703125" customWidth="1"/>
    <col min="1787" max="1787" width="3.5703125" customWidth="1"/>
    <col min="1788" max="1788" width="44" customWidth="1"/>
    <col min="1789" max="1790" width="17.5703125" customWidth="1"/>
    <col min="1791" max="1791" width="12.7109375" customWidth="1"/>
    <col min="1792" max="1792" width="11.28515625" bestFit="1" customWidth="1"/>
    <col min="1793" max="1793" width="10.28515625" customWidth="1"/>
    <col min="1794" max="1794" width="10.5703125" customWidth="1"/>
    <col min="1795" max="1795" width="10" customWidth="1"/>
    <col min="1796" max="1796" width="10.7109375" customWidth="1"/>
    <col min="1797" max="1800" width="15.5703125" bestFit="1" customWidth="1"/>
    <col min="2042" max="2042" width="4.5703125" customWidth="1"/>
    <col min="2043" max="2043" width="3.5703125" customWidth="1"/>
    <col min="2044" max="2044" width="44" customWidth="1"/>
    <col min="2045" max="2046" width="17.5703125" customWidth="1"/>
    <col min="2047" max="2047" width="12.7109375" customWidth="1"/>
    <col min="2048" max="2048" width="11.28515625" bestFit="1" customWidth="1"/>
    <col min="2049" max="2049" width="10.28515625" customWidth="1"/>
    <col min="2050" max="2050" width="10.5703125" customWidth="1"/>
    <col min="2051" max="2051" width="10" customWidth="1"/>
    <col min="2052" max="2052" width="10.7109375" customWidth="1"/>
    <col min="2053" max="2056" width="15.5703125" bestFit="1" customWidth="1"/>
    <col min="2298" max="2298" width="4.5703125" customWidth="1"/>
    <col min="2299" max="2299" width="3.5703125" customWidth="1"/>
    <col min="2300" max="2300" width="44" customWidth="1"/>
    <col min="2301" max="2302" width="17.5703125" customWidth="1"/>
    <col min="2303" max="2303" width="12.7109375" customWidth="1"/>
    <col min="2304" max="2304" width="11.28515625" bestFit="1" customWidth="1"/>
    <col min="2305" max="2305" width="10.28515625" customWidth="1"/>
    <col min="2306" max="2306" width="10.5703125" customWidth="1"/>
    <col min="2307" max="2307" width="10" customWidth="1"/>
    <col min="2308" max="2308" width="10.7109375" customWidth="1"/>
    <col min="2309" max="2312" width="15.5703125" bestFit="1" customWidth="1"/>
    <col min="2554" max="2554" width="4.5703125" customWidth="1"/>
    <col min="2555" max="2555" width="3.5703125" customWidth="1"/>
    <col min="2556" max="2556" width="44" customWidth="1"/>
    <col min="2557" max="2558" width="17.5703125" customWidth="1"/>
    <col min="2559" max="2559" width="12.7109375" customWidth="1"/>
    <col min="2560" max="2560" width="11.28515625" bestFit="1" customWidth="1"/>
    <col min="2561" max="2561" width="10.28515625" customWidth="1"/>
    <col min="2562" max="2562" width="10.5703125" customWidth="1"/>
    <col min="2563" max="2563" width="10" customWidth="1"/>
    <col min="2564" max="2564" width="10.7109375" customWidth="1"/>
    <col min="2565" max="2568" width="15.5703125" bestFit="1" customWidth="1"/>
    <col min="2810" max="2810" width="4.5703125" customWidth="1"/>
    <col min="2811" max="2811" width="3.5703125" customWidth="1"/>
    <col min="2812" max="2812" width="44" customWidth="1"/>
    <col min="2813" max="2814" width="17.5703125" customWidth="1"/>
    <col min="2815" max="2815" width="12.7109375" customWidth="1"/>
    <col min="2816" max="2816" width="11.28515625" bestFit="1" customWidth="1"/>
    <col min="2817" max="2817" width="10.28515625" customWidth="1"/>
    <col min="2818" max="2818" width="10.5703125" customWidth="1"/>
    <col min="2819" max="2819" width="10" customWidth="1"/>
    <col min="2820" max="2820" width="10.7109375" customWidth="1"/>
    <col min="2821" max="2824" width="15.5703125" bestFit="1" customWidth="1"/>
    <col min="3066" max="3066" width="4.5703125" customWidth="1"/>
    <col min="3067" max="3067" width="3.5703125" customWidth="1"/>
    <col min="3068" max="3068" width="44" customWidth="1"/>
    <col min="3069" max="3070" width="17.5703125" customWidth="1"/>
    <col min="3071" max="3071" width="12.7109375" customWidth="1"/>
    <col min="3072" max="3072" width="11.28515625" bestFit="1" customWidth="1"/>
    <col min="3073" max="3073" width="10.28515625" customWidth="1"/>
    <col min="3074" max="3074" width="10.5703125" customWidth="1"/>
    <col min="3075" max="3075" width="10" customWidth="1"/>
    <col min="3076" max="3076" width="10.7109375" customWidth="1"/>
    <col min="3077" max="3080" width="15.5703125" bestFit="1" customWidth="1"/>
    <col min="3322" max="3322" width="4.5703125" customWidth="1"/>
    <col min="3323" max="3323" width="3.5703125" customWidth="1"/>
    <col min="3324" max="3324" width="44" customWidth="1"/>
    <col min="3325" max="3326" width="17.5703125" customWidth="1"/>
    <col min="3327" max="3327" width="12.7109375" customWidth="1"/>
    <col min="3328" max="3328" width="11.28515625" bestFit="1" customWidth="1"/>
    <col min="3329" max="3329" width="10.28515625" customWidth="1"/>
    <col min="3330" max="3330" width="10.5703125" customWidth="1"/>
    <col min="3331" max="3331" width="10" customWidth="1"/>
    <col min="3332" max="3332" width="10.7109375" customWidth="1"/>
    <col min="3333" max="3336" width="15.5703125" bestFit="1" customWidth="1"/>
    <col min="3578" max="3578" width="4.5703125" customWidth="1"/>
    <col min="3579" max="3579" width="3.5703125" customWidth="1"/>
    <col min="3580" max="3580" width="44" customWidth="1"/>
    <col min="3581" max="3582" width="17.5703125" customWidth="1"/>
    <col min="3583" max="3583" width="12.7109375" customWidth="1"/>
    <col min="3584" max="3584" width="11.28515625" bestFit="1" customWidth="1"/>
    <col min="3585" max="3585" width="10.28515625" customWidth="1"/>
    <col min="3586" max="3586" width="10.5703125" customWidth="1"/>
    <col min="3587" max="3587" width="10" customWidth="1"/>
    <col min="3588" max="3588" width="10.7109375" customWidth="1"/>
    <col min="3589" max="3592" width="15.5703125" bestFit="1" customWidth="1"/>
    <col min="3834" max="3834" width="4.5703125" customWidth="1"/>
    <col min="3835" max="3835" width="3.5703125" customWidth="1"/>
    <col min="3836" max="3836" width="44" customWidth="1"/>
    <col min="3837" max="3838" width="17.5703125" customWidth="1"/>
    <col min="3839" max="3839" width="12.7109375" customWidth="1"/>
    <col min="3840" max="3840" width="11.28515625" bestFit="1" customWidth="1"/>
    <col min="3841" max="3841" width="10.28515625" customWidth="1"/>
    <col min="3842" max="3842" width="10.5703125" customWidth="1"/>
    <col min="3843" max="3843" width="10" customWidth="1"/>
    <col min="3844" max="3844" width="10.7109375" customWidth="1"/>
    <col min="3845" max="3848" width="15.5703125" bestFit="1" customWidth="1"/>
    <col min="4090" max="4090" width="4.5703125" customWidth="1"/>
    <col min="4091" max="4091" width="3.5703125" customWidth="1"/>
    <col min="4092" max="4092" width="44" customWidth="1"/>
    <col min="4093" max="4094" width="17.5703125" customWidth="1"/>
    <col min="4095" max="4095" width="12.7109375" customWidth="1"/>
    <col min="4096" max="4096" width="11.28515625" bestFit="1" customWidth="1"/>
    <col min="4097" max="4097" width="10.28515625" customWidth="1"/>
    <col min="4098" max="4098" width="10.5703125" customWidth="1"/>
    <col min="4099" max="4099" width="10" customWidth="1"/>
    <col min="4100" max="4100" width="10.7109375" customWidth="1"/>
    <col min="4101" max="4104" width="15.5703125" bestFit="1" customWidth="1"/>
    <col min="4346" max="4346" width="4.5703125" customWidth="1"/>
    <col min="4347" max="4347" width="3.5703125" customWidth="1"/>
    <col min="4348" max="4348" width="44" customWidth="1"/>
    <col min="4349" max="4350" width="17.5703125" customWidth="1"/>
    <col min="4351" max="4351" width="12.7109375" customWidth="1"/>
    <col min="4352" max="4352" width="11.28515625" bestFit="1" customWidth="1"/>
    <col min="4353" max="4353" width="10.28515625" customWidth="1"/>
    <col min="4354" max="4354" width="10.5703125" customWidth="1"/>
    <col min="4355" max="4355" width="10" customWidth="1"/>
    <col min="4356" max="4356" width="10.7109375" customWidth="1"/>
    <col min="4357" max="4360" width="15.5703125" bestFit="1" customWidth="1"/>
    <col min="4602" max="4602" width="4.5703125" customWidth="1"/>
    <col min="4603" max="4603" width="3.5703125" customWidth="1"/>
    <col min="4604" max="4604" width="44" customWidth="1"/>
    <col min="4605" max="4606" width="17.5703125" customWidth="1"/>
    <col min="4607" max="4607" width="12.7109375" customWidth="1"/>
    <col min="4608" max="4608" width="11.28515625" bestFit="1" customWidth="1"/>
    <col min="4609" max="4609" width="10.28515625" customWidth="1"/>
    <col min="4610" max="4610" width="10.5703125" customWidth="1"/>
    <col min="4611" max="4611" width="10" customWidth="1"/>
    <col min="4612" max="4612" width="10.7109375" customWidth="1"/>
    <col min="4613" max="4616" width="15.5703125" bestFit="1" customWidth="1"/>
    <col min="4858" max="4858" width="4.5703125" customWidth="1"/>
    <col min="4859" max="4859" width="3.5703125" customWidth="1"/>
    <col min="4860" max="4860" width="44" customWidth="1"/>
    <col min="4861" max="4862" width="17.5703125" customWidth="1"/>
    <col min="4863" max="4863" width="12.7109375" customWidth="1"/>
    <col min="4864" max="4864" width="11.28515625" bestFit="1" customWidth="1"/>
    <col min="4865" max="4865" width="10.28515625" customWidth="1"/>
    <col min="4866" max="4866" width="10.5703125" customWidth="1"/>
    <col min="4867" max="4867" width="10" customWidth="1"/>
    <col min="4868" max="4868" width="10.7109375" customWidth="1"/>
    <col min="4869" max="4872" width="15.5703125" bestFit="1" customWidth="1"/>
    <col min="5114" max="5114" width="4.5703125" customWidth="1"/>
    <col min="5115" max="5115" width="3.5703125" customWidth="1"/>
    <col min="5116" max="5116" width="44" customWidth="1"/>
    <col min="5117" max="5118" width="17.5703125" customWidth="1"/>
    <col min="5119" max="5119" width="12.7109375" customWidth="1"/>
    <col min="5120" max="5120" width="11.28515625" bestFit="1" customWidth="1"/>
    <col min="5121" max="5121" width="10.28515625" customWidth="1"/>
    <col min="5122" max="5122" width="10.5703125" customWidth="1"/>
    <col min="5123" max="5123" width="10" customWidth="1"/>
    <col min="5124" max="5124" width="10.7109375" customWidth="1"/>
    <col min="5125" max="5128" width="15.5703125" bestFit="1" customWidth="1"/>
    <col min="5370" max="5370" width="4.5703125" customWidth="1"/>
    <col min="5371" max="5371" width="3.5703125" customWidth="1"/>
    <col min="5372" max="5372" width="44" customWidth="1"/>
    <col min="5373" max="5374" width="17.5703125" customWidth="1"/>
    <col min="5375" max="5375" width="12.7109375" customWidth="1"/>
    <col min="5376" max="5376" width="11.28515625" bestFit="1" customWidth="1"/>
    <col min="5377" max="5377" width="10.28515625" customWidth="1"/>
    <col min="5378" max="5378" width="10.5703125" customWidth="1"/>
    <col min="5379" max="5379" width="10" customWidth="1"/>
    <col min="5380" max="5380" width="10.7109375" customWidth="1"/>
    <col min="5381" max="5384" width="15.5703125" bestFit="1" customWidth="1"/>
    <col min="5626" max="5626" width="4.5703125" customWidth="1"/>
    <col min="5627" max="5627" width="3.5703125" customWidth="1"/>
    <col min="5628" max="5628" width="44" customWidth="1"/>
    <col min="5629" max="5630" width="17.5703125" customWidth="1"/>
    <col min="5631" max="5631" width="12.7109375" customWidth="1"/>
    <col min="5632" max="5632" width="11.28515625" bestFit="1" customWidth="1"/>
    <col min="5633" max="5633" width="10.28515625" customWidth="1"/>
    <col min="5634" max="5634" width="10.5703125" customWidth="1"/>
    <col min="5635" max="5635" width="10" customWidth="1"/>
    <col min="5636" max="5636" width="10.7109375" customWidth="1"/>
    <col min="5637" max="5640" width="15.5703125" bestFit="1" customWidth="1"/>
    <col min="5882" max="5882" width="4.5703125" customWidth="1"/>
    <col min="5883" max="5883" width="3.5703125" customWidth="1"/>
    <col min="5884" max="5884" width="44" customWidth="1"/>
    <col min="5885" max="5886" width="17.5703125" customWidth="1"/>
    <col min="5887" max="5887" width="12.7109375" customWidth="1"/>
    <col min="5888" max="5888" width="11.28515625" bestFit="1" customWidth="1"/>
    <col min="5889" max="5889" width="10.28515625" customWidth="1"/>
    <col min="5890" max="5890" width="10.5703125" customWidth="1"/>
    <col min="5891" max="5891" width="10" customWidth="1"/>
    <col min="5892" max="5892" width="10.7109375" customWidth="1"/>
    <col min="5893" max="5896" width="15.5703125" bestFit="1" customWidth="1"/>
    <col min="6138" max="6138" width="4.5703125" customWidth="1"/>
    <col min="6139" max="6139" width="3.5703125" customWidth="1"/>
    <col min="6140" max="6140" width="44" customWidth="1"/>
    <col min="6141" max="6142" width="17.5703125" customWidth="1"/>
    <col min="6143" max="6143" width="12.7109375" customWidth="1"/>
    <col min="6144" max="6144" width="11.28515625" bestFit="1" customWidth="1"/>
    <col min="6145" max="6145" width="10.28515625" customWidth="1"/>
    <col min="6146" max="6146" width="10.5703125" customWidth="1"/>
    <col min="6147" max="6147" width="10" customWidth="1"/>
    <col min="6148" max="6148" width="10.7109375" customWidth="1"/>
    <col min="6149" max="6152" width="15.5703125" bestFit="1" customWidth="1"/>
    <col min="6394" max="6394" width="4.5703125" customWidth="1"/>
    <col min="6395" max="6395" width="3.5703125" customWidth="1"/>
    <col min="6396" max="6396" width="44" customWidth="1"/>
    <col min="6397" max="6398" width="17.5703125" customWidth="1"/>
    <col min="6399" max="6399" width="12.7109375" customWidth="1"/>
    <col min="6400" max="6400" width="11.28515625" bestFit="1" customWidth="1"/>
    <col min="6401" max="6401" width="10.28515625" customWidth="1"/>
    <col min="6402" max="6402" width="10.5703125" customWidth="1"/>
    <col min="6403" max="6403" width="10" customWidth="1"/>
    <col min="6404" max="6404" width="10.7109375" customWidth="1"/>
    <col min="6405" max="6408" width="15.5703125" bestFit="1" customWidth="1"/>
    <col min="6650" max="6650" width="4.5703125" customWidth="1"/>
    <col min="6651" max="6651" width="3.5703125" customWidth="1"/>
    <col min="6652" max="6652" width="44" customWidth="1"/>
    <col min="6653" max="6654" width="17.5703125" customWidth="1"/>
    <col min="6655" max="6655" width="12.7109375" customWidth="1"/>
    <col min="6656" max="6656" width="11.28515625" bestFit="1" customWidth="1"/>
    <col min="6657" max="6657" width="10.28515625" customWidth="1"/>
    <col min="6658" max="6658" width="10.5703125" customWidth="1"/>
    <col min="6659" max="6659" width="10" customWidth="1"/>
    <col min="6660" max="6660" width="10.7109375" customWidth="1"/>
    <col min="6661" max="6664" width="15.5703125" bestFit="1" customWidth="1"/>
    <col min="6906" max="6906" width="4.5703125" customWidth="1"/>
    <col min="6907" max="6907" width="3.5703125" customWidth="1"/>
    <col min="6908" max="6908" width="44" customWidth="1"/>
    <col min="6909" max="6910" width="17.5703125" customWidth="1"/>
    <col min="6911" max="6911" width="12.7109375" customWidth="1"/>
    <col min="6912" max="6912" width="11.28515625" bestFit="1" customWidth="1"/>
    <col min="6913" max="6913" width="10.28515625" customWidth="1"/>
    <col min="6914" max="6914" width="10.5703125" customWidth="1"/>
    <col min="6915" max="6915" width="10" customWidth="1"/>
    <col min="6916" max="6916" width="10.7109375" customWidth="1"/>
    <col min="6917" max="6920" width="15.5703125" bestFit="1" customWidth="1"/>
    <col min="7162" max="7162" width="4.5703125" customWidth="1"/>
    <col min="7163" max="7163" width="3.5703125" customWidth="1"/>
    <col min="7164" max="7164" width="44" customWidth="1"/>
    <col min="7165" max="7166" width="17.5703125" customWidth="1"/>
    <col min="7167" max="7167" width="12.7109375" customWidth="1"/>
    <col min="7168" max="7168" width="11.28515625" bestFit="1" customWidth="1"/>
    <col min="7169" max="7169" width="10.28515625" customWidth="1"/>
    <col min="7170" max="7170" width="10.5703125" customWidth="1"/>
    <col min="7171" max="7171" width="10" customWidth="1"/>
    <col min="7172" max="7172" width="10.7109375" customWidth="1"/>
    <col min="7173" max="7176" width="15.5703125" bestFit="1" customWidth="1"/>
    <col min="7418" max="7418" width="4.5703125" customWidth="1"/>
    <col min="7419" max="7419" width="3.5703125" customWidth="1"/>
    <col min="7420" max="7420" width="44" customWidth="1"/>
    <col min="7421" max="7422" width="17.5703125" customWidth="1"/>
    <col min="7423" max="7423" width="12.7109375" customWidth="1"/>
    <col min="7424" max="7424" width="11.28515625" bestFit="1" customWidth="1"/>
    <col min="7425" max="7425" width="10.28515625" customWidth="1"/>
    <col min="7426" max="7426" width="10.5703125" customWidth="1"/>
    <col min="7427" max="7427" width="10" customWidth="1"/>
    <col min="7428" max="7428" width="10.7109375" customWidth="1"/>
    <col min="7429" max="7432" width="15.5703125" bestFit="1" customWidth="1"/>
    <col min="7674" max="7674" width="4.5703125" customWidth="1"/>
    <col min="7675" max="7675" width="3.5703125" customWidth="1"/>
    <col min="7676" max="7676" width="44" customWidth="1"/>
    <col min="7677" max="7678" width="17.5703125" customWidth="1"/>
    <col min="7679" max="7679" width="12.7109375" customWidth="1"/>
    <col min="7680" max="7680" width="11.28515625" bestFit="1" customWidth="1"/>
    <col min="7681" max="7681" width="10.28515625" customWidth="1"/>
    <col min="7682" max="7682" width="10.5703125" customWidth="1"/>
    <col min="7683" max="7683" width="10" customWidth="1"/>
    <col min="7684" max="7684" width="10.7109375" customWidth="1"/>
    <col min="7685" max="7688" width="15.5703125" bestFit="1" customWidth="1"/>
    <col min="7930" max="7930" width="4.5703125" customWidth="1"/>
    <col min="7931" max="7931" width="3.5703125" customWidth="1"/>
    <col min="7932" max="7932" width="44" customWidth="1"/>
    <col min="7933" max="7934" width="17.5703125" customWidth="1"/>
    <col min="7935" max="7935" width="12.7109375" customWidth="1"/>
    <col min="7936" max="7936" width="11.28515625" bestFit="1" customWidth="1"/>
    <col min="7937" max="7937" width="10.28515625" customWidth="1"/>
    <col min="7938" max="7938" width="10.5703125" customWidth="1"/>
    <col min="7939" max="7939" width="10" customWidth="1"/>
    <col min="7940" max="7940" width="10.7109375" customWidth="1"/>
    <col min="7941" max="7944" width="15.5703125" bestFit="1" customWidth="1"/>
    <col min="8186" max="8186" width="4.5703125" customWidth="1"/>
    <col min="8187" max="8187" width="3.5703125" customWidth="1"/>
    <col min="8188" max="8188" width="44" customWidth="1"/>
    <col min="8189" max="8190" width="17.5703125" customWidth="1"/>
    <col min="8191" max="8191" width="12.7109375" customWidth="1"/>
    <col min="8192" max="8192" width="11.28515625" bestFit="1" customWidth="1"/>
    <col min="8193" max="8193" width="10.28515625" customWidth="1"/>
    <col min="8194" max="8194" width="10.5703125" customWidth="1"/>
    <col min="8195" max="8195" width="10" customWidth="1"/>
    <col min="8196" max="8196" width="10.7109375" customWidth="1"/>
    <col min="8197" max="8200" width="15.5703125" bestFit="1" customWidth="1"/>
    <col min="8442" max="8442" width="4.5703125" customWidth="1"/>
    <col min="8443" max="8443" width="3.5703125" customWidth="1"/>
    <col min="8444" max="8444" width="44" customWidth="1"/>
    <col min="8445" max="8446" width="17.5703125" customWidth="1"/>
    <col min="8447" max="8447" width="12.7109375" customWidth="1"/>
    <col min="8448" max="8448" width="11.28515625" bestFit="1" customWidth="1"/>
    <col min="8449" max="8449" width="10.28515625" customWidth="1"/>
    <col min="8450" max="8450" width="10.5703125" customWidth="1"/>
    <col min="8451" max="8451" width="10" customWidth="1"/>
    <col min="8452" max="8452" width="10.7109375" customWidth="1"/>
    <col min="8453" max="8456" width="15.5703125" bestFit="1" customWidth="1"/>
    <col min="8698" max="8698" width="4.5703125" customWidth="1"/>
    <col min="8699" max="8699" width="3.5703125" customWidth="1"/>
    <col min="8700" max="8700" width="44" customWidth="1"/>
    <col min="8701" max="8702" width="17.5703125" customWidth="1"/>
    <col min="8703" max="8703" width="12.7109375" customWidth="1"/>
    <col min="8704" max="8704" width="11.28515625" bestFit="1" customWidth="1"/>
    <col min="8705" max="8705" width="10.28515625" customWidth="1"/>
    <col min="8706" max="8706" width="10.5703125" customWidth="1"/>
    <col min="8707" max="8707" width="10" customWidth="1"/>
    <col min="8708" max="8708" width="10.7109375" customWidth="1"/>
    <col min="8709" max="8712" width="15.5703125" bestFit="1" customWidth="1"/>
    <col min="8954" max="8954" width="4.5703125" customWidth="1"/>
    <col min="8955" max="8955" width="3.5703125" customWidth="1"/>
    <col min="8956" max="8956" width="44" customWidth="1"/>
    <col min="8957" max="8958" width="17.5703125" customWidth="1"/>
    <col min="8959" max="8959" width="12.7109375" customWidth="1"/>
    <col min="8960" max="8960" width="11.28515625" bestFit="1" customWidth="1"/>
    <col min="8961" max="8961" width="10.28515625" customWidth="1"/>
    <col min="8962" max="8962" width="10.5703125" customWidth="1"/>
    <col min="8963" max="8963" width="10" customWidth="1"/>
    <col min="8964" max="8964" width="10.7109375" customWidth="1"/>
    <col min="8965" max="8968" width="15.5703125" bestFit="1" customWidth="1"/>
    <col min="9210" max="9210" width="4.5703125" customWidth="1"/>
    <col min="9211" max="9211" width="3.5703125" customWidth="1"/>
    <col min="9212" max="9212" width="44" customWidth="1"/>
    <col min="9213" max="9214" width="17.5703125" customWidth="1"/>
    <col min="9215" max="9215" width="12.7109375" customWidth="1"/>
    <col min="9216" max="9216" width="11.28515625" bestFit="1" customWidth="1"/>
    <col min="9217" max="9217" width="10.28515625" customWidth="1"/>
    <col min="9218" max="9218" width="10.5703125" customWidth="1"/>
    <col min="9219" max="9219" width="10" customWidth="1"/>
    <col min="9220" max="9220" width="10.7109375" customWidth="1"/>
    <col min="9221" max="9224" width="15.5703125" bestFit="1" customWidth="1"/>
    <col min="9466" max="9466" width="4.5703125" customWidth="1"/>
    <col min="9467" max="9467" width="3.5703125" customWidth="1"/>
    <col min="9468" max="9468" width="44" customWidth="1"/>
    <col min="9469" max="9470" width="17.5703125" customWidth="1"/>
    <col min="9471" max="9471" width="12.7109375" customWidth="1"/>
    <col min="9472" max="9472" width="11.28515625" bestFit="1" customWidth="1"/>
    <col min="9473" max="9473" width="10.28515625" customWidth="1"/>
    <col min="9474" max="9474" width="10.5703125" customWidth="1"/>
    <col min="9475" max="9475" width="10" customWidth="1"/>
    <col min="9476" max="9476" width="10.7109375" customWidth="1"/>
    <col min="9477" max="9480" width="15.5703125" bestFit="1" customWidth="1"/>
    <col min="9722" max="9722" width="4.5703125" customWidth="1"/>
    <col min="9723" max="9723" width="3.5703125" customWidth="1"/>
    <col min="9724" max="9724" width="44" customWidth="1"/>
    <col min="9725" max="9726" width="17.5703125" customWidth="1"/>
    <col min="9727" max="9727" width="12.7109375" customWidth="1"/>
    <col min="9728" max="9728" width="11.28515625" bestFit="1" customWidth="1"/>
    <col min="9729" max="9729" width="10.28515625" customWidth="1"/>
    <col min="9730" max="9730" width="10.5703125" customWidth="1"/>
    <col min="9731" max="9731" width="10" customWidth="1"/>
    <col min="9732" max="9732" width="10.7109375" customWidth="1"/>
    <col min="9733" max="9736" width="15.5703125" bestFit="1" customWidth="1"/>
    <col min="9978" max="9978" width="4.5703125" customWidth="1"/>
    <col min="9979" max="9979" width="3.5703125" customWidth="1"/>
    <col min="9980" max="9980" width="44" customWidth="1"/>
    <col min="9981" max="9982" width="17.5703125" customWidth="1"/>
    <col min="9983" max="9983" width="12.7109375" customWidth="1"/>
    <col min="9984" max="9984" width="11.28515625" bestFit="1" customWidth="1"/>
    <col min="9985" max="9985" width="10.28515625" customWidth="1"/>
    <col min="9986" max="9986" width="10.5703125" customWidth="1"/>
    <col min="9987" max="9987" width="10" customWidth="1"/>
    <col min="9988" max="9988" width="10.7109375" customWidth="1"/>
    <col min="9989" max="9992" width="15.5703125" bestFit="1" customWidth="1"/>
    <col min="10234" max="10234" width="4.5703125" customWidth="1"/>
    <col min="10235" max="10235" width="3.5703125" customWidth="1"/>
    <col min="10236" max="10236" width="44" customWidth="1"/>
    <col min="10237" max="10238" width="17.5703125" customWidth="1"/>
    <col min="10239" max="10239" width="12.7109375" customWidth="1"/>
    <col min="10240" max="10240" width="11.28515625" bestFit="1" customWidth="1"/>
    <col min="10241" max="10241" width="10.28515625" customWidth="1"/>
    <col min="10242" max="10242" width="10.5703125" customWidth="1"/>
    <col min="10243" max="10243" width="10" customWidth="1"/>
    <col min="10244" max="10244" width="10.7109375" customWidth="1"/>
    <col min="10245" max="10248" width="15.5703125" bestFit="1" customWidth="1"/>
    <col min="10490" max="10490" width="4.5703125" customWidth="1"/>
    <col min="10491" max="10491" width="3.5703125" customWidth="1"/>
    <col min="10492" max="10492" width="44" customWidth="1"/>
    <col min="10493" max="10494" width="17.5703125" customWidth="1"/>
    <col min="10495" max="10495" width="12.7109375" customWidth="1"/>
    <col min="10496" max="10496" width="11.28515625" bestFit="1" customWidth="1"/>
    <col min="10497" max="10497" width="10.28515625" customWidth="1"/>
    <col min="10498" max="10498" width="10.5703125" customWidth="1"/>
    <col min="10499" max="10499" width="10" customWidth="1"/>
    <col min="10500" max="10500" width="10.7109375" customWidth="1"/>
    <col min="10501" max="10504" width="15.5703125" bestFit="1" customWidth="1"/>
    <col min="10746" max="10746" width="4.5703125" customWidth="1"/>
    <col min="10747" max="10747" width="3.5703125" customWidth="1"/>
    <col min="10748" max="10748" width="44" customWidth="1"/>
    <col min="10749" max="10750" width="17.5703125" customWidth="1"/>
    <col min="10751" max="10751" width="12.7109375" customWidth="1"/>
    <col min="10752" max="10752" width="11.28515625" bestFit="1" customWidth="1"/>
    <col min="10753" max="10753" width="10.28515625" customWidth="1"/>
    <col min="10754" max="10754" width="10.5703125" customWidth="1"/>
    <col min="10755" max="10755" width="10" customWidth="1"/>
    <col min="10756" max="10756" width="10.7109375" customWidth="1"/>
    <col min="10757" max="10760" width="15.5703125" bestFit="1" customWidth="1"/>
    <col min="11002" max="11002" width="4.5703125" customWidth="1"/>
    <col min="11003" max="11003" width="3.5703125" customWidth="1"/>
    <col min="11004" max="11004" width="44" customWidth="1"/>
    <col min="11005" max="11006" width="17.5703125" customWidth="1"/>
    <col min="11007" max="11007" width="12.7109375" customWidth="1"/>
    <col min="11008" max="11008" width="11.28515625" bestFit="1" customWidth="1"/>
    <col min="11009" max="11009" width="10.28515625" customWidth="1"/>
    <col min="11010" max="11010" width="10.5703125" customWidth="1"/>
    <col min="11011" max="11011" width="10" customWidth="1"/>
    <col min="11012" max="11012" width="10.7109375" customWidth="1"/>
    <col min="11013" max="11016" width="15.5703125" bestFit="1" customWidth="1"/>
    <col min="11258" max="11258" width="4.5703125" customWidth="1"/>
    <col min="11259" max="11259" width="3.5703125" customWidth="1"/>
    <col min="11260" max="11260" width="44" customWidth="1"/>
    <col min="11261" max="11262" width="17.5703125" customWidth="1"/>
    <col min="11263" max="11263" width="12.7109375" customWidth="1"/>
    <col min="11264" max="11264" width="11.28515625" bestFit="1" customWidth="1"/>
    <col min="11265" max="11265" width="10.28515625" customWidth="1"/>
    <col min="11266" max="11266" width="10.5703125" customWidth="1"/>
    <col min="11267" max="11267" width="10" customWidth="1"/>
    <col min="11268" max="11268" width="10.7109375" customWidth="1"/>
    <col min="11269" max="11272" width="15.5703125" bestFit="1" customWidth="1"/>
    <col min="11514" max="11514" width="4.5703125" customWidth="1"/>
    <col min="11515" max="11515" width="3.5703125" customWidth="1"/>
    <col min="11516" max="11516" width="44" customWidth="1"/>
    <col min="11517" max="11518" width="17.5703125" customWidth="1"/>
    <col min="11519" max="11519" width="12.7109375" customWidth="1"/>
    <col min="11520" max="11520" width="11.28515625" bestFit="1" customWidth="1"/>
    <col min="11521" max="11521" width="10.28515625" customWidth="1"/>
    <col min="11522" max="11522" width="10.5703125" customWidth="1"/>
    <col min="11523" max="11523" width="10" customWidth="1"/>
    <col min="11524" max="11524" width="10.7109375" customWidth="1"/>
    <col min="11525" max="11528" width="15.5703125" bestFit="1" customWidth="1"/>
    <col min="11770" max="11770" width="4.5703125" customWidth="1"/>
    <col min="11771" max="11771" width="3.5703125" customWidth="1"/>
    <col min="11772" max="11772" width="44" customWidth="1"/>
    <col min="11773" max="11774" width="17.5703125" customWidth="1"/>
    <col min="11775" max="11775" width="12.7109375" customWidth="1"/>
    <col min="11776" max="11776" width="11.28515625" bestFit="1" customWidth="1"/>
    <col min="11777" max="11777" width="10.28515625" customWidth="1"/>
    <col min="11778" max="11778" width="10.5703125" customWidth="1"/>
    <col min="11779" max="11779" width="10" customWidth="1"/>
    <col min="11780" max="11780" width="10.7109375" customWidth="1"/>
    <col min="11781" max="11784" width="15.5703125" bestFit="1" customWidth="1"/>
    <col min="12026" max="12026" width="4.5703125" customWidth="1"/>
    <col min="12027" max="12027" width="3.5703125" customWidth="1"/>
    <col min="12028" max="12028" width="44" customWidth="1"/>
    <col min="12029" max="12030" width="17.5703125" customWidth="1"/>
    <col min="12031" max="12031" width="12.7109375" customWidth="1"/>
    <col min="12032" max="12032" width="11.28515625" bestFit="1" customWidth="1"/>
    <col min="12033" max="12033" width="10.28515625" customWidth="1"/>
    <col min="12034" max="12034" width="10.5703125" customWidth="1"/>
    <col min="12035" max="12035" width="10" customWidth="1"/>
    <col min="12036" max="12036" width="10.7109375" customWidth="1"/>
    <col min="12037" max="12040" width="15.5703125" bestFit="1" customWidth="1"/>
    <col min="12282" max="12282" width="4.5703125" customWidth="1"/>
    <col min="12283" max="12283" width="3.5703125" customWidth="1"/>
    <col min="12284" max="12284" width="44" customWidth="1"/>
    <col min="12285" max="12286" width="17.5703125" customWidth="1"/>
    <col min="12287" max="12287" width="12.7109375" customWidth="1"/>
    <col min="12288" max="12288" width="11.28515625" bestFit="1" customWidth="1"/>
    <col min="12289" max="12289" width="10.28515625" customWidth="1"/>
    <col min="12290" max="12290" width="10.5703125" customWidth="1"/>
    <col min="12291" max="12291" width="10" customWidth="1"/>
    <col min="12292" max="12292" width="10.7109375" customWidth="1"/>
    <col min="12293" max="12296" width="15.5703125" bestFit="1" customWidth="1"/>
    <col min="12538" max="12538" width="4.5703125" customWidth="1"/>
    <col min="12539" max="12539" width="3.5703125" customWidth="1"/>
    <col min="12540" max="12540" width="44" customWidth="1"/>
    <col min="12541" max="12542" width="17.5703125" customWidth="1"/>
    <col min="12543" max="12543" width="12.7109375" customWidth="1"/>
    <col min="12544" max="12544" width="11.28515625" bestFit="1" customWidth="1"/>
    <col min="12545" max="12545" width="10.28515625" customWidth="1"/>
    <col min="12546" max="12546" width="10.5703125" customWidth="1"/>
    <col min="12547" max="12547" width="10" customWidth="1"/>
    <col min="12548" max="12548" width="10.7109375" customWidth="1"/>
    <col min="12549" max="12552" width="15.5703125" bestFit="1" customWidth="1"/>
    <col min="12794" max="12794" width="4.5703125" customWidth="1"/>
    <col min="12795" max="12795" width="3.5703125" customWidth="1"/>
    <col min="12796" max="12796" width="44" customWidth="1"/>
    <col min="12797" max="12798" width="17.5703125" customWidth="1"/>
    <col min="12799" max="12799" width="12.7109375" customWidth="1"/>
    <col min="12800" max="12800" width="11.28515625" bestFit="1" customWidth="1"/>
    <col min="12801" max="12801" width="10.28515625" customWidth="1"/>
    <col min="12802" max="12802" width="10.5703125" customWidth="1"/>
    <col min="12803" max="12803" width="10" customWidth="1"/>
    <col min="12804" max="12804" width="10.7109375" customWidth="1"/>
    <col min="12805" max="12808" width="15.5703125" bestFit="1" customWidth="1"/>
    <col min="13050" max="13050" width="4.5703125" customWidth="1"/>
    <col min="13051" max="13051" width="3.5703125" customWidth="1"/>
    <col min="13052" max="13052" width="44" customWidth="1"/>
    <col min="13053" max="13054" width="17.5703125" customWidth="1"/>
    <col min="13055" max="13055" width="12.7109375" customWidth="1"/>
    <col min="13056" max="13056" width="11.28515625" bestFit="1" customWidth="1"/>
    <col min="13057" max="13057" width="10.28515625" customWidth="1"/>
    <col min="13058" max="13058" width="10.5703125" customWidth="1"/>
    <col min="13059" max="13059" width="10" customWidth="1"/>
    <col min="13060" max="13060" width="10.7109375" customWidth="1"/>
    <col min="13061" max="13064" width="15.5703125" bestFit="1" customWidth="1"/>
    <col min="13306" max="13306" width="4.5703125" customWidth="1"/>
    <col min="13307" max="13307" width="3.5703125" customWidth="1"/>
    <col min="13308" max="13308" width="44" customWidth="1"/>
    <col min="13309" max="13310" width="17.5703125" customWidth="1"/>
    <col min="13311" max="13311" width="12.7109375" customWidth="1"/>
    <col min="13312" max="13312" width="11.28515625" bestFit="1" customWidth="1"/>
    <col min="13313" max="13313" width="10.28515625" customWidth="1"/>
    <col min="13314" max="13314" width="10.5703125" customWidth="1"/>
    <col min="13315" max="13315" width="10" customWidth="1"/>
    <col min="13316" max="13316" width="10.7109375" customWidth="1"/>
    <col min="13317" max="13320" width="15.5703125" bestFit="1" customWidth="1"/>
    <col min="13562" max="13562" width="4.5703125" customWidth="1"/>
    <col min="13563" max="13563" width="3.5703125" customWidth="1"/>
    <col min="13564" max="13564" width="44" customWidth="1"/>
    <col min="13565" max="13566" width="17.5703125" customWidth="1"/>
    <col min="13567" max="13567" width="12.7109375" customWidth="1"/>
    <col min="13568" max="13568" width="11.28515625" bestFit="1" customWidth="1"/>
    <col min="13569" max="13569" width="10.28515625" customWidth="1"/>
    <col min="13570" max="13570" width="10.5703125" customWidth="1"/>
    <col min="13571" max="13571" width="10" customWidth="1"/>
    <col min="13572" max="13572" width="10.7109375" customWidth="1"/>
    <col min="13573" max="13576" width="15.5703125" bestFit="1" customWidth="1"/>
    <col min="13818" max="13818" width="4.5703125" customWidth="1"/>
    <col min="13819" max="13819" width="3.5703125" customWidth="1"/>
    <col min="13820" max="13820" width="44" customWidth="1"/>
    <col min="13821" max="13822" width="17.5703125" customWidth="1"/>
    <col min="13823" max="13823" width="12.7109375" customWidth="1"/>
    <col min="13824" max="13824" width="11.28515625" bestFit="1" customWidth="1"/>
    <col min="13825" max="13825" width="10.28515625" customWidth="1"/>
    <col min="13826" max="13826" width="10.5703125" customWidth="1"/>
    <col min="13827" max="13827" width="10" customWidth="1"/>
    <col min="13828" max="13828" width="10.7109375" customWidth="1"/>
    <col min="13829" max="13832" width="15.5703125" bestFit="1" customWidth="1"/>
    <col min="14074" max="14074" width="4.5703125" customWidth="1"/>
    <col min="14075" max="14075" width="3.5703125" customWidth="1"/>
    <col min="14076" max="14076" width="44" customWidth="1"/>
    <col min="14077" max="14078" width="17.5703125" customWidth="1"/>
    <col min="14079" max="14079" width="12.7109375" customWidth="1"/>
    <col min="14080" max="14080" width="11.28515625" bestFit="1" customWidth="1"/>
    <col min="14081" max="14081" width="10.28515625" customWidth="1"/>
    <col min="14082" max="14082" width="10.5703125" customWidth="1"/>
    <col min="14083" max="14083" width="10" customWidth="1"/>
    <col min="14084" max="14084" width="10.7109375" customWidth="1"/>
    <col min="14085" max="14088" width="15.5703125" bestFit="1" customWidth="1"/>
    <col min="14330" max="14330" width="4.5703125" customWidth="1"/>
    <col min="14331" max="14331" width="3.5703125" customWidth="1"/>
    <col min="14332" max="14332" width="44" customWidth="1"/>
    <col min="14333" max="14334" width="17.5703125" customWidth="1"/>
    <col min="14335" max="14335" width="12.7109375" customWidth="1"/>
    <col min="14336" max="14336" width="11.28515625" bestFit="1" customWidth="1"/>
    <col min="14337" max="14337" width="10.28515625" customWidth="1"/>
    <col min="14338" max="14338" width="10.5703125" customWidth="1"/>
    <col min="14339" max="14339" width="10" customWidth="1"/>
    <col min="14340" max="14340" width="10.7109375" customWidth="1"/>
    <col min="14341" max="14344" width="15.5703125" bestFit="1" customWidth="1"/>
    <col min="14586" max="14586" width="4.5703125" customWidth="1"/>
    <col min="14587" max="14587" width="3.5703125" customWidth="1"/>
    <col min="14588" max="14588" width="44" customWidth="1"/>
    <col min="14589" max="14590" width="17.5703125" customWidth="1"/>
    <col min="14591" max="14591" width="12.7109375" customWidth="1"/>
    <col min="14592" max="14592" width="11.28515625" bestFit="1" customWidth="1"/>
    <col min="14593" max="14593" width="10.28515625" customWidth="1"/>
    <col min="14594" max="14594" width="10.5703125" customWidth="1"/>
    <col min="14595" max="14595" width="10" customWidth="1"/>
    <col min="14596" max="14596" width="10.7109375" customWidth="1"/>
    <col min="14597" max="14600" width="15.5703125" bestFit="1" customWidth="1"/>
    <col min="14842" max="14842" width="4.5703125" customWidth="1"/>
    <col min="14843" max="14843" width="3.5703125" customWidth="1"/>
    <col min="14844" max="14844" width="44" customWidth="1"/>
    <col min="14845" max="14846" width="17.5703125" customWidth="1"/>
    <col min="14847" max="14847" width="12.7109375" customWidth="1"/>
    <col min="14848" max="14848" width="11.28515625" bestFit="1" customWidth="1"/>
    <col min="14849" max="14849" width="10.28515625" customWidth="1"/>
    <col min="14850" max="14850" width="10.5703125" customWidth="1"/>
    <col min="14851" max="14851" width="10" customWidth="1"/>
    <col min="14852" max="14852" width="10.7109375" customWidth="1"/>
    <col min="14853" max="14856" width="15.5703125" bestFit="1" customWidth="1"/>
    <col min="15098" max="15098" width="4.5703125" customWidth="1"/>
    <col min="15099" max="15099" width="3.5703125" customWidth="1"/>
    <col min="15100" max="15100" width="44" customWidth="1"/>
    <col min="15101" max="15102" width="17.5703125" customWidth="1"/>
    <col min="15103" max="15103" width="12.7109375" customWidth="1"/>
    <col min="15104" max="15104" width="11.28515625" bestFit="1" customWidth="1"/>
    <col min="15105" max="15105" width="10.28515625" customWidth="1"/>
    <col min="15106" max="15106" width="10.5703125" customWidth="1"/>
    <col min="15107" max="15107" width="10" customWidth="1"/>
    <col min="15108" max="15108" width="10.7109375" customWidth="1"/>
    <col min="15109" max="15112" width="15.5703125" bestFit="1" customWidth="1"/>
    <col min="15354" max="15354" width="4.5703125" customWidth="1"/>
    <col min="15355" max="15355" width="3.5703125" customWidth="1"/>
    <col min="15356" max="15356" width="44" customWidth="1"/>
    <col min="15357" max="15358" width="17.5703125" customWidth="1"/>
    <col min="15359" max="15359" width="12.7109375" customWidth="1"/>
    <col min="15360" max="15360" width="11.28515625" bestFit="1" customWidth="1"/>
    <col min="15361" max="15361" width="10.28515625" customWidth="1"/>
    <col min="15362" max="15362" width="10.5703125" customWidth="1"/>
    <col min="15363" max="15363" width="10" customWidth="1"/>
    <col min="15364" max="15364" width="10.7109375" customWidth="1"/>
    <col min="15365" max="15368" width="15.5703125" bestFit="1" customWidth="1"/>
    <col min="15610" max="15610" width="4.5703125" customWidth="1"/>
    <col min="15611" max="15611" width="3.5703125" customWidth="1"/>
    <col min="15612" max="15612" width="44" customWidth="1"/>
    <col min="15613" max="15614" width="17.5703125" customWidth="1"/>
    <col min="15615" max="15615" width="12.7109375" customWidth="1"/>
    <col min="15616" max="15616" width="11.28515625" bestFit="1" customWidth="1"/>
    <col min="15617" max="15617" width="10.28515625" customWidth="1"/>
    <col min="15618" max="15618" width="10.5703125" customWidth="1"/>
    <col min="15619" max="15619" width="10" customWidth="1"/>
    <col min="15620" max="15620" width="10.7109375" customWidth="1"/>
    <col min="15621" max="15624" width="15.5703125" bestFit="1" customWidth="1"/>
    <col min="15866" max="15866" width="4.5703125" customWidth="1"/>
    <col min="15867" max="15867" width="3.5703125" customWidth="1"/>
    <col min="15868" max="15868" width="44" customWidth="1"/>
    <col min="15869" max="15870" width="17.5703125" customWidth="1"/>
    <col min="15871" max="15871" width="12.7109375" customWidth="1"/>
    <col min="15872" max="15872" width="11.28515625" bestFit="1" customWidth="1"/>
    <col min="15873" max="15873" width="10.28515625" customWidth="1"/>
    <col min="15874" max="15874" width="10.5703125" customWidth="1"/>
    <col min="15875" max="15875" width="10" customWidth="1"/>
    <col min="15876" max="15876" width="10.7109375" customWidth="1"/>
    <col min="15877" max="15880" width="15.5703125" bestFit="1" customWidth="1"/>
    <col min="16122" max="16122" width="4.5703125" customWidth="1"/>
    <col min="16123" max="16123" width="3.5703125" customWidth="1"/>
    <col min="16124" max="16124" width="44" customWidth="1"/>
    <col min="16125" max="16126" width="17.5703125" customWidth="1"/>
    <col min="16127" max="16127" width="12.7109375" customWidth="1"/>
    <col min="16128" max="16128" width="11.28515625" bestFit="1" customWidth="1"/>
    <col min="16129" max="16129" width="10.28515625" customWidth="1"/>
    <col min="16130" max="16130" width="10.5703125" customWidth="1"/>
    <col min="16131" max="16131" width="10" customWidth="1"/>
    <col min="16132" max="16132" width="10.7109375" customWidth="1"/>
    <col min="16133" max="16136" width="15.5703125" bestFit="1" customWidth="1"/>
  </cols>
  <sheetData>
    <row r="1" spans="1:12">
      <c r="A1" t="s">
        <v>0</v>
      </c>
      <c r="E1" s="43"/>
    </row>
    <row r="2" spans="1:12">
      <c r="A2" t="s">
        <v>1</v>
      </c>
      <c r="E2" s="43"/>
    </row>
    <row r="3" spans="1:12">
      <c r="A3" t="s">
        <v>2</v>
      </c>
    </row>
    <row r="4" spans="1:12" ht="6" customHeight="1"/>
    <row r="5" spans="1:12">
      <c r="A5" t="s">
        <v>137</v>
      </c>
    </row>
    <row r="6" spans="1:12">
      <c r="A6" t="s">
        <v>106</v>
      </c>
    </row>
    <row r="8" spans="1:12">
      <c r="C8" s="2" t="s">
        <v>5</v>
      </c>
      <c r="D8" s="3" t="s">
        <v>6</v>
      </c>
      <c r="E8" s="4"/>
    </row>
    <row r="9" spans="1:12" ht="15.75">
      <c r="F9" s="5" t="s">
        <v>7</v>
      </c>
    </row>
    <row r="10" spans="1:12">
      <c r="C10" s="2" t="s">
        <v>8</v>
      </c>
      <c r="D10" s="6" t="s">
        <v>9</v>
      </c>
      <c r="E10" s="4"/>
      <c r="F10" s="72" t="s">
        <v>10</v>
      </c>
      <c r="G10" s="72"/>
      <c r="H10" s="72"/>
      <c r="I10" s="72"/>
      <c r="J10" s="72"/>
      <c r="K10" s="61" t="s">
        <v>11</v>
      </c>
      <c r="L10" s="63"/>
    </row>
    <row r="11" spans="1:12">
      <c r="C11" s="2" t="s">
        <v>12</v>
      </c>
      <c r="D11" s="6" t="s">
        <v>138</v>
      </c>
      <c r="E11" s="4"/>
      <c r="F11" s="73" t="s">
        <v>14</v>
      </c>
      <c r="G11" s="73"/>
      <c r="H11" s="73"/>
      <c r="I11" s="73"/>
      <c r="J11" s="73"/>
      <c r="K11" s="46" t="s">
        <v>15</v>
      </c>
      <c r="L11" s="46" t="s">
        <v>16</v>
      </c>
    </row>
    <row r="12" spans="1:12" ht="15" customHeight="1">
      <c r="C12" s="2" t="s">
        <v>17</v>
      </c>
      <c r="D12" s="6">
        <v>40</v>
      </c>
      <c r="E12" s="4"/>
      <c r="F12" s="60" t="s">
        <v>18</v>
      </c>
      <c r="G12" s="60" t="s">
        <v>19</v>
      </c>
      <c r="H12" s="60" t="s">
        <v>20</v>
      </c>
      <c r="I12" s="60" t="s">
        <v>21</v>
      </c>
      <c r="J12" s="60" t="s">
        <v>22</v>
      </c>
      <c r="K12" s="60" t="s">
        <v>21</v>
      </c>
      <c r="L12" s="60" t="s">
        <v>21</v>
      </c>
    </row>
    <row r="13" spans="1:12">
      <c r="C13" s="2" t="s">
        <v>23</v>
      </c>
      <c r="D13" s="6" t="s">
        <v>40</v>
      </c>
      <c r="E13" s="4"/>
      <c r="F13" s="60"/>
      <c r="G13" s="60"/>
      <c r="H13" s="60"/>
      <c r="I13" s="60"/>
      <c r="J13" s="60"/>
      <c r="K13" s="60"/>
      <c r="L13" s="60"/>
    </row>
    <row r="14" spans="1:12">
      <c r="C14" s="2" t="s">
        <v>24</v>
      </c>
      <c r="D14" s="6" t="s">
        <v>139</v>
      </c>
      <c r="E14" s="4"/>
      <c r="F14" s="60"/>
      <c r="G14" s="60"/>
      <c r="H14" s="60"/>
      <c r="I14" s="60"/>
      <c r="J14" s="60"/>
      <c r="K14" s="60"/>
      <c r="L14" s="60"/>
    </row>
    <row r="15" spans="1:12" ht="30">
      <c r="C15" s="7" t="s">
        <v>26</v>
      </c>
      <c r="D15" s="8">
        <v>8.8000000000000005E-3</v>
      </c>
      <c r="E15" s="4"/>
      <c r="F15" s="9">
        <f>SUM(F21,F23:F35)</f>
        <v>15680</v>
      </c>
      <c r="G15" s="9">
        <v>4762.5625</v>
      </c>
      <c r="H15" s="9">
        <f t="shared" ref="H15:K15" si="0">SUM(H21,H23:H35)</f>
        <v>135.73303124999998</v>
      </c>
      <c r="I15" s="9">
        <f t="shared" si="0"/>
        <v>104.776375</v>
      </c>
      <c r="J15" s="9">
        <f t="shared" si="0"/>
        <v>90.488687499999997</v>
      </c>
      <c r="K15" s="10">
        <f t="shared" si="0"/>
        <v>1.6561212962962962E-2</v>
      </c>
      <c r="L15" s="9">
        <v>0</v>
      </c>
    </row>
    <row r="16" spans="1:12" ht="35.25" customHeight="1">
      <c r="C16" s="7" t="s">
        <v>27</v>
      </c>
      <c r="D16" s="11"/>
      <c r="E16" s="4"/>
    </row>
    <row r="17" spans="2:12">
      <c r="C17" s="12"/>
    </row>
    <row r="18" spans="2:12" s="14" customFormat="1">
      <c r="B18" s="13"/>
      <c r="F18" s="72" t="s">
        <v>10</v>
      </c>
      <c r="G18" s="72"/>
      <c r="H18" s="72"/>
      <c r="I18" s="72"/>
      <c r="J18" s="72"/>
      <c r="K18" s="61" t="s">
        <v>11</v>
      </c>
      <c r="L18" s="63"/>
    </row>
    <row r="19" spans="2:12" s="14" customFormat="1">
      <c r="B19" s="13"/>
      <c r="F19" s="73" t="s">
        <v>14</v>
      </c>
      <c r="G19" s="73"/>
      <c r="H19" s="73"/>
      <c r="I19" s="73"/>
      <c r="J19" s="73"/>
      <c r="K19" s="46" t="s">
        <v>15</v>
      </c>
      <c r="L19" s="46" t="s">
        <v>16</v>
      </c>
    </row>
    <row r="20" spans="2:12" s="17" customFormat="1" ht="30">
      <c r="B20" s="15"/>
      <c r="C20" s="64" t="s">
        <v>28</v>
      </c>
      <c r="D20" s="65"/>
      <c r="E20" s="16" t="s">
        <v>29</v>
      </c>
      <c r="F20" s="16" t="s">
        <v>18</v>
      </c>
      <c r="G20" s="16" t="s">
        <v>19</v>
      </c>
      <c r="H20" s="16" t="s">
        <v>20</v>
      </c>
      <c r="I20" s="16" t="s">
        <v>21</v>
      </c>
      <c r="J20" s="16" t="s">
        <v>22</v>
      </c>
      <c r="K20" s="16" t="s">
        <v>21</v>
      </c>
      <c r="L20" s="16" t="s">
        <v>21</v>
      </c>
    </row>
    <row r="21" spans="2:12" ht="22.5" customHeight="1">
      <c r="C21" s="66" t="s">
        <v>30</v>
      </c>
      <c r="D21" s="67"/>
      <c r="E21" s="27">
        <v>415221</v>
      </c>
      <c r="F21" s="11">
        <v>12030</v>
      </c>
      <c r="G21" s="19">
        <v>3778.9999999999995</v>
      </c>
      <c r="H21" s="19">
        <f>G21*0.0285</f>
        <v>107.7015</v>
      </c>
      <c r="I21" s="19">
        <f>G21*0.022</f>
        <v>83.137999999999991</v>
      </c>
      <c r="J21" s="19">
        <f>G21*0.019</f>
        <v>71.800999999999988</v>
      </c>
      <c r="K21" s="20">
        <f>SUM(I21/13500)+D15</f>
        <v>1.495837037037037E-2</v>
      </c>
      <c r="L21" s="19"/>
    </row>
    <row r="22" spans="2:12">
      <c r="B22" s="21" t="s">
        <v>31</v>
      </c>
      <c r="D22" s="22"/>
      <c r="E22" s="23"/>
      <c r="F22" s="24"/>
      <c r="G22" s="24"/>
      <c r="H22" s="24"/>
      <c r="I22" s="24"/>
      <c r="J22" s="24"/>
      <c r="K22" s="24"/>
      <c r="L22" s="24"/>
    </row>
    <row r="23" spans="2:12">
      <c r="C23" s="25" t="s">
        <v>32</v>
      </c>
      <c r="D23" s="26" t="s">
        <v>140</v>
      </c>
      <c r="E23" s="27" t="s">
        <v>34</v>
      </c>
      <c r="F23" s="11">
        <v>0</v>
      </c>
      <c r="G23" s="19">
        <v>0</v>
      </c>
      <c r="H23" s="19">
        <f t="shared" ref="H23:H35" si="1">G23*0.0285</f>
        <v>0</v>
      </c>
      <c r="I23" s="19">
        <f t="shared" ref="I23:I35" si="2">G23*0.022</f>
        <v>0</v>
      </c>
      <c r="J23" s="19">
        <f t="shared" ref="J23:J35" si="3">G23*0.019</f>
        <v>0</v>
      </c>
      <c r="K23" s="20">
        <f>SUM(I23/13500)</f>
        <v>0</v>
      </c>
      <c r="L23" s="19"/>
    </row>
    <row r="24" spans="2:12">
      <c r="C24" s="25" t="s">
        <v>35</v>
      </c>
      <c r="D24" s="26">
        <v>4</v>
      </c>
      <c r="E24" s="27">
        <v>414132</v>
      </c>
      <c r="F24" s="11">
        <v>1570</v>
      </c>
      <c r="G24" s="19">
        <v>444.125</v>
      </c>
      <c r="H24" s="19">
        <f t="shared" si="1"/>
        <v>12.657562500000001</v>
      </c>
      <c r="I24" s="19">
        <f t="shared" si="2"/>
        <v>9.7707499999999996</v>
      </c>
      <c r="J24" s="19">
        <f t="shared" si="3"/>
        <v>8.4383750000000006</v>
      </c>
      <c r="K24" s="20">
        <f t="shared" ref="K24:K87" si="4">SUM(I24/13500)</f>
        <v>7.2375925925925928E-4</v>
      </c>
      <c r="L24" s="19"/>
    </row>
    <row r="25" spans="2:12">
      <c r="C25" s="25" t="s">
        <v>36</v>
      </c>
      <c r="D25" s="26" t="s">
        <v>110</v>
      </c>
      <c r="E25" s="27" t="s">
        <v>34</v>
      </c>
      <c r="F25" s="11">
        <v>0</v>
      </c>
      <c r="G25" s="19">
        <v>0</v>
      </c>
      <c r="H25" s="19">
        <f t="shared" si="1"/>
        <v>0</v>
      </c>
      <c r="I25" s="19">
        <f t="shared" si="2"/>
        <v>0</v>
      </c>
      <c r="J25" s="19">
        <f t="shared" si="3"/>
        <v>0</v>
      </c>
      <c r="K25" s="20">
        <f t="shared" si="4"/>
        <v>0</v>
      </c>
      <c r="L25" s="19"/>
    </row>
    <row r="26" spans="2:12">
      <c r="C26" s="25" t="s">
        <v>39</v>
      </c>
      <c r="D26" s="26" t="s">
        <v>61</v>
      </c>
      <c r="E26" s="27">
        <v>415005</v>
      </c>
      <c r="F26" s="11">
        <v>1570</v>
      </c>
      <c r="G26" s="19">
        <v>442.93749999999994</v>
      </c>
      <c r="H26" s="19">
        <f t="shared" si="1"/>
        <v>12.623718749999998</v>
      </c>
      <c r="I26" s="19">
        <f t="shared" si="2"/>
        <v>9.7446249999999974</v>
      </c>
      <c r="J26" s="19">
        <f t="shared" si="3"/>
        <v>8.4158124999999995</v>
      </c>
      <c r="K26" s="20">
        <f t="shared" si="4"/>
        <v>7.2182407407407384E-4</v>
      </c>
      <c r="L26" s="19"/>
    </row>
    <row r="27" spans="2:12">
      <c r="C27" s="25" t="s">
        <v>41</v>
      </c>
      <c r="D27" s="26" t="s">
        <v>33</v>
      </c>
      <c r="E27" s="27" t="s">
        <v>34</v>
      </c>
      <c r="F27" s="11">
        <v>0</v>
      </c>
      <c r="G27" s="19">
        <v>0</v>
      </c>
      <c r="H27" s="19">
        <f t="shared" si="1"/>
        <v>0</v>
      </c>
      <c r="I27" s="19">
        <f t="shared" si="2"/>
        <v>0</v>
      </c>
      <c r="J27" s="19">
        <f t="shared" si="3"/>
        <v>0</v>
      </c>
      <c r="K27" s="20">
        <f t="shared" si="4"/>
        <v>0</v>
      </c>
      <c r="L27" s="19"/>
    </row>
    <row r="28" spans="2:12">
      <c r="C28" s="25" t="s">
        <v>42</v>
      </c>
      <c r="D28" s="26" t="s">
        <v>141</v>
      </c>
      <c r="E28" s="27" t="s">
        <v>34</v>
      </c>
      <c r="F28" s="11">
        <v>0</v>
      </c>
      <c r="G28" s="19">
        <v>0</v>
      </c>
      <c r="H28" s="19">
        <f t="shared" si="1"/>
        <v>0</v>
      </c>
      <c r="I28" s="19">
        <f t="shared" si="2"/>
        <v>0</v>
      </c>
      <c r="J28" s="19">
        <f t="shared" si="3"/>
        <v>0</v>
      </c>
      <c r="K28" s="20">
        <f t="shared" si="4"/>
        <v>0</v>
      </c>
      <c r="L28" s="19"/>
    </row>
    <row r="29" spans="2:12" ht="30" customHeight="1">
      <c r="C29" s="25" t="s">
        <v>44</v>
      </c>
      <c r="D29" s="29" t="s">
        <v>142</v>
      </c>
      <c r="E29" s="27" t="s">
        <v>34</v>
      </c>
      <c r="F29" s="11">
        <v>0</v>
      </c>
      <c r="G29" s="19">
        <v>0</v>
      </c>
      <c r="H29" s="19">
        <f t="shared" si="1"/>
        <v>0</v>
      </c>
      <c r="I29" s="19">
        <f t="shared" si="2"/>
        <v>0</v>
      </c>
      <c r="J29" s="19">
        <f t="shared" si="3"/>
        <v>0</v>
      </c>
      <c r="K29" s="20">
        <f t="shared" si="4"/>
        <v>0</v>
      </c>
      <c r="L29" s="19"/>
    </row>
    <row r="30" spans="2:12">
      <c r="C30" s="25" t="s">
        <v>46</v>
      </c>
      <c r="D30" s="26" t="s">
        <v>111</v>
      </c>
      <c r="E30" s="27" t="s">
        <v>34</v>
      </c>
      <c r="F30" s="11">
        <v>0</v>
      </c>
      <c r="G30" s="19">
        <v>0</v>
      </c>
      <c r="H30" s="19">
        <f t="shared" si="1"/>
        <v>0</v>
      </c>
      <c r="I30" s="19">
        <f t="shared" si="2"/>
        <v>0</v>
      </c>
      <c r="J30" s="19">
        <f t="shared" si="3"/>
        <v>0</v>
      </c>
      <c r="K30" s="20">
        <f t="shared" si="4"/>
        <v>0</v>
      </c>
      <c r="L30" s="19"/>
    </row>
    <row r="31" spans="2:12">
      <c r="C31" s="25" t="s">
        <v>48</v>
      </c>
      <c r="D31" s="26" t="s">
        <v>49</v>
      </c>
      <c r="E31" s="27" t="s">
        <v>34</v>
      </c>
      <c r="F31" s="11">
        <v>0</v>
      </c>
      <c r="G31" s="19">
        <v>0</v>
      </c>
      <c r="H31" s="19">
        <f t="shared" si="1"/>
        <v>0</v>
      </c>
      <c r="I31" s="19">
        <f t="shared" si="2"/>
        <v>0</v>
      </c>
      <c r="J31" s="19">
        <f t="shared" si="3"/>
        <v>0</v>
      </c>
      <c r="K31" s="20">
        <f t="shared" si="4"/>
        <v>0</v>
      </c>
      <c r="L31" s="19"/>
    </row>
    <row r="32" spans="2:12">
      <c r="C32" s="25" t="s">
        <v>50</v>
      </c>
      <c r="D32" s="26" t="s">
        <v>51</v>
      </c>
      <c r="E32" s="27" t="s">
        <v>34</v>
      </c>
      <c r="F32" s="11">
        <v>0</v>
      </c>
      <c r="G32" s="19">
        <v>0</v>
      </c>
      <c r="H32" s="19">
        <f t="shared" si="1"/>
        <v>0</v>
      </c>
      <c r="I32" s="19">
        <f t="shared" si="2"/>
        <v>0</v>
      </c>
      <c r="J32" s="19">
        <f t="shared" si="3"/>
        <v>0</v>
      </c>
      <c r="K32" s="20">
        <f t="shared" si="4"/>
        <v>0</v>
      </c>
      <c r="L32" s="19"/>
    </row>
    <row r="33" spans="2:12">
      <c r="C33" s="25" t="s">
        <v>52</v>
      </c>
      <c r="D33" s="26" t="s">
        <v>51</v>
      </c>
      <c r="E33" s="27" t="s">
        <v>34</v>
      </c>
      <c r="F33" s="11">
        <v>0</v>
      </c>
      <c r="G33" s="19">
        <v>0</v>
      </c>
      <c r="H33" s="19">
        <f t="shared" si="1"/>
        <v>0</v>
      </c>
      <c r="I33" s="19">
        <f t="shared" si="2"/>
        <v>0</v>
      </c>
      <c r="J33" s="19">
        <f t="shared" si="3"/>
        <v>0</v>
      </c>
      <c r="K33" s="20">
        <f t="shared" si="4"/>
        <v>0</v>
      </c>
      <c r="L33" s="19"/>
    </row>
    <row r="34" spans="2:12">
      <c r="C34" s="25" t="s">
        <v>53</v>
      </c>
      <c r="D34" s="26" t="s">
        <v>51</v>
      </c>
      <c r="E34" s="27" t="s">
        <v>38</v>
      </c>
      <c r="F34" s="11">
        <v>0</v>
      </c>
      <c r="G34" s="19">
        <v>0</v>
      </c>
      <c r="H34" s="19">
        <f t="shared" si="1"/>
        <v>0</v>
      </c>
      <c r="I34" s="19">
        <f t="shared" si="2"/>
        <v>0</v>
      </c>
      <c r="J34" s="19">
        <f t="shared" si="3"/>
        <v>0</v>
      </c>
      <c r="K34" s="20">
        <f t="shared" si="4"/>
        <v>0</v>
      </c>
      <c r="L34" s="19"/>
    </row>
    <row r="35" spans="2:12">
      <c r="C35" s="25" t="s">
        <v>54</v>
      </c>
      <c r="D35" s="26" t="s">
        <v>51</v>
      </c>
      <c r="E35" s="27"/>
      <c r="F35" s="11">
        <v>510</v>
      </c>
      <c r="G35" s="19">
        <v>96.5</v>
      </c>
      <c r="H35" s="19">
        <f t="shared" si="1"/>
        <v>2.7502500000000003</v>
      </c>
      <c r="I35" s="19">
        <f t="shared" si="2"/>
        <v>2.1229999999999998</v>
      </c>
      <c r="J35" s="19">
        <f t="shared" si="3"/>
        <v>1.8334999999999999</v>
      </c>
      <c r="K35" s="20">
        <f t="shared" si="4"/>
        <v>1.5725925925925925E-4</v>
      </c>
      <c r="L35" s="19"/>
    </row>
    <row r="36" spans="2:12">
      <c r="B36" s="1" t="s">
        <v>55</v>
      </c>
      <c r="D36" s="37"/>
      <c r="E36" s="12"/>
      <c r="F36" s="24"/>
      <c r="G36" s="24"/>
      <c r="H36" s="24"/>
      <c r="I36" s="24"/>
      <c r="J36" s="24"/>
      <c r="K36" s="24"/>
      <c r="L36" s="24"/>
    </row>
    <row r="37" spans="2:12">
      <c r="C37" s="25" t="s">
        <v>56</v>
      </c>
      <c r="D37" s="26" t="s">
        <v>51</v>
      </c>
      <c r="E37" s="27" t="s">
        <v>40</v>
      </c>
      <c r="F37" s="11">
        <v>0</v>
      </c>
      <c r="G37" s="19">
        <v>0</v>
      </c>
      <c r="H37" s="19">
        <f>G37*0.0285</f>
        <v>0</v>
      </c>
      <c r="I37" s="19">
        <f>G37*0.022</f>
        <v>0</v>
      </c>
      <c r="J37" s="19">
        <f>G37*0.019</f>
        <v>0</v>
      </c>
      <c r="K37" s="20">
        <f t="shared" si="4"/>
        <v>0</v>
      </c>
      <c r="L37" s="19"/>
    </row>
    <row r="38" spans="2:12">
      <c r="C38" s="25" t="s">
        <v>57</v>
      </c>
      <c r="D38" s="26" t="s">
        <v>51</v>
      </c>
      <c r="E38" s="27" t="s">
        <v>40</v>
      </c>
      <c r="F38" s="11">
        <v>0</v>
      </c>
      <c r="G38" s="19">
        <v>0</v>
      </c>
      <c r="H38" s="19">
        <f>G38*0.0285</f>
        <v>0</v>
      </c>
      <c r="I38" s="19">
        <f>G38*0.022</f>
        <v>0</v>
      </c>
      <c r="J38" s="19">
        <f>G38*0.019</f>
        <v>0</v>
      </c>
      <c r="K38" s="20">
        <f t="shared" si="4"/>
        <v>0</v>
      </c>
      <c r="L38" s="19"/>
    </row>
    <row r="39" spans="2:12">
      <c r="C39" s="25" t="s">
        <v>58</v>
      </c>
      <c r="D39" s="26" t="s">
        <v>51</v>
      </c>
      <c r="E39" s="27">
        <v>413954</v>
      </c>
      <c r="F39" s="11">
        <v>920</v>
      </c>
      <c r="G39" s="19">
        <v>239.87499999999997</v>
      </c>
      <c r="H39" s="19">
        <f>G39*0.0285</f>
        <v>6.8364374999999997</v>
      </c>
      <c r="I39" s="19">
        <f>G39*0.022</f>
        <v>5.2772499999999987</v>
      </c>
      <c r="J39" s="19">
        <f>G39*0.019</f>
        <v>4.5576249999999989</v>
      </c>
      <c r="K39" s="20">
        <f t="shared" si="4"/>
        <v>3.9090740740740731E-4</v>
      </c>
      <c r="L39" s="19"/>
    </row>
    <row r="40" spans="2:12">
      <c r="C40" s="25" t="s">
        <v>59</v>
      </c>
      <c r="D40" s="26" t="s">
        <v>51</v>
      </c>
      <c r="E40" s="27" t="s">
        <v>34</v>
      </c>
      <c r="F40" s="11">
        <v>0</v>
      </c>
      <c r="G40" s="19">
        <v>0</v>
      </c>
      <c r="H40" s="19">
        <f>G40*0.0285</f>
        <v>0</v>
      </c>
      <c r="I40" s="19">
        <f>G40*0.022</f>
        <v>0</v>
      </c>
      <c r="J40" s="19">
        <f>G40*0.019</f>
        <v>0</v>
      </c>
      <c r="K40" s="20">
        <f t="shared" si="4"/>
        <v>0</v>
      </c>
      <c r="L40" s="19"/>
    </row>
    <row r="41" spans="2:12">
      <c r="B41" s="1" t="s">
        <v>60</v>
      </c>
      <c r="D41" s="37"/>
      <c r="E41" s="12"/>
      <c r="F41" s="24"/>
      <c r="G41" s="24"/>
      <c r="H41" s="24"/>
      <c r="I41" s="24"/>
      <c r="J41" s="24"/>
      <c r="K41" s="24"/>
      <c r="L41" s="24"/>
    </row>
    <row r="42" spans="2:12">
      <c r="C42" s="25" t="s">
        <v>39</v>
      </c>
      <c r="D42" s="26" t="s">
        <v>40</v>
      </c>
      <c r="E42" s="27">
        <v>415003</v>
      </c>
      <c r="F42" s="11">
        <v>1570</v>
      </c>
      <c r="G42" s="19">
        <v>498.75</v>
      </c>
      <c r="H42" s="19">
        <f t="shared" ref="H42:H62" si="5">G42*0.0285</f>
        <v>14.214375</v>
      </c>
      <c r="I42" s="19">
        <f t="shared" ref="I42:I62" si="6">G42*0.022</f>
        <v>10.9725</v>
      </c>
      <c r="J42" s="19">
        <f t="shared" ref="J42:J62" si="7">G42*0.019</f>
        <v>9.4762500000000003</v>
      </c>
      <c r="K42" s="20">
        <f t="shared" si="4"/>
        <v>8.1277777777777783E-4</v>
      </c>
      <c r="L42" s="19"/>
    </row>
    <row r="43" spans="2:12">
      <c r="C43" s="25" t="s">
        <v>62</v>
      </c>
      <c r="D43" s="26" t="s">
        <v>51</v>
      </c>
      <c r="E43" s="27">
        <v>414177</v>
      </c>
      <c r="F43" s="11">
        <v>420</v>
      </c>
      <c r="G43" s="19">
        <v>222.0625</v>
      </c>
      <c r="H43" s="19">
        <f t="shared" si="5"/>
        <v>6.3287812500000005</v>
      </c>
      <c r="I43" s="19">
        <f t="shared" si="6"/>
        <v>4.8853749999999998</v>
      </c>
      <c r="J43" s="19">
        <f t="shared" si="7"/>
        <v>4.2191875000000003</v>
      </c>
      <c r="K43" s="20">
        <f t="shared" si="4"/>
        <v>3.6187962962962964E-4</v>
      </c>
      <c r="L43" s="19"/>
    </row>
    <row r="44" spans="2:12">
      <c r="C44" s="25" t="s">
        <v>63</v>
      </c>
      <c r="D44" s="26" t="s">
        <v>64</v>
      </c>
      <c r="E44" s="27" t="s">
        <v>34</v>
      </c>
      <c r="F44" s="11">
        <v>0</v>
      </c>
      <c r="G44" s="19">
        <v>0</v>
      </c>
      <c r="H44" s="19">
        <f t="shared" si="5"/>
        <v>0</v>
      </c>
      <c r="I44" s="19">
        <f t="shared" si="6"/>
        <v>0</v>
      </c>
      <c r="J44" s="19">
        <f t="shared" si="7"/>
        <v>0</v>
      </c>
      <c r="K44" s="20">
        <f t="shared" si="4"/>
        <v>0</v>
      </c>
      <c r="L44" s="19"/>
    </row>
    <row r="45" spans="2:12">
      <c r="C45" s="25" t="s">
        <v>65</v>
      </c>
      <c r="D45" s="26" t="s">
        <v>51</v>
      </c>
      <c r="E45" s="27" t="s">
        <v>34</v>
      </c>
      <c r="F45" s="11">
        <v>0</v>
      </c>
      <c r="G45" s="19">
        <v>0</v>
      </c>
      <c r="H45" s="19">
        <f t="shared" si="5"/>
        <v>0</v>
      </c>
      <c r="I45" s="19">
        <f t="shared" si="6"/>
        <v>0</v>
      </c>
      <c r="J45" s="19">
        <f t="shared" si="7"/>
        <v>0</v>
      </c>
      <c r="K45" s="20">
        <f t="shared" si="4"/>
        <v>0</v>
      </c>
      <c r="L45" s="19"/>
    </row>
    <row r="46" spans="2:12">
      <c r="C46" s="25" t="s">
        <v>66</v>
      </c>
      <c r="D46" s="26" t="s">
        <v>51</v>
      </c>
      <c r="E46" s="27" t="s">
        <v>34</v>
      </c>
      <c r="F46" s="11">
        <v>0</v>
      </c>
      <c r="G46" s="19">
        <v>0</v>
      </c>
      <c r="H46" s="19">
        <f t="shared" si="5"/>
        <v>0</v>
      </c>
      <c r="I46" s="19">
        <f t="shared" si="6"/>
        <v>0</v>
      </c>
      <c r="J46" s="19">
        <f t="shared" si="7"/>
        <v>0</v>
      </c>
      <c r="K46" s="20">
        <f t="shared" si="4"/>
        <v>0</v>
      </c>
      <c r="L46" s="19"/>
    </row>
    <row r="47" spans="2:12">
      <c r="C47" s="25" t="s">
        <v>67</v>
      </c>
      <c r="D47" s="26" t="s">
        <v>68</v>
      </c>
      <c r="E47" s="27">
        <v>414382</v>
      </c>
      <c r="F47" s="11">
        <v>1150</v>
      </c>
      <c r="G47" s="19">
        <v>295.68749999999994</v>
      </c>
      <c r="H47" s="19">
        <f t="shared" si="5"/>
        <v>8.4270937499999992</v>
      </c>
      <c r="I47" s="19">
        <f t="shared" si="6"/>
        <v>6.5051249999999987</v>
      </c>
      <c r="J47" s="19">
        <f t="shared" si="7"/>
        <v>5.6180624999999988</v>
      </c>
      <c r="K47" s="20">
        <f t="shared" si="4"/>
        <v>4.8186111111111102E-4</v>
      </c>
      <c r="L47" s="19"/>
    </row>
    <row r="48" spans="2:12">
      <c r="C48" s="25" t="s">
        <v>69</v>
      </c>
      <c r="D48" s="26" t="s">
        <v>51</v>
      </c>
      <c r="E48" s="27" t="s">
        <v>34</v>
      </c>
      <c r="F48" s="11">
        <v>0</v>
      </c>
      <c r="G48" s="19">
        <v>0</v>
      </c>
      <c r="H48" s="19">
        <f t="shared" si="5"/>
        <v>0</v>
      </c>
      <c r="I48" s="19">
        <f t="shared" si="6"/>
        <v>0</v>
      </c>
      <c r="J48" s="19">
        <f t="shared" si="7"/>
        <v>0</v>
      </c>
      <c r="K48" s="20">
        <f t="shared" si="4"/>
        <v>0</v>
      </c>
      <c r="L48" s="19"/>
    </row>
    <row r="49" spans="2:12" ht="17.25" customHeight="1">
      <c r="C49" s="25" t="s">
        <v>70</v>
      </c>
      <c r="D49" s="26" t="s">
        <v>51</v>
      </c>
      <c r="E49" s="27" t="s">
        <v>34</v>
      </c>
      <c r="F49" s="11">
        <v>0</v>
      </c>
      <c r="G49" s="19">
        <v>0</v>
      </c>
      <c r="H49" s="19">
        <f t="shared" si="5"/>
        <v>0</v>
      </c>
      <c r="I49" s="19">
        <f t="shared" si="6"/>
        <v>0</v>
      </c>
      <c r="J49" s="19">
        <f t="shared" si="7"/>
        <v>0</v>
      </c>
      <c r="K49" s="20">
        <f t="shared" si="4"/>
        <v>0</v>
      </c>
      <c r="L49" s="19"/>
    </row>
    <row r="50" spans="2:12">
      <c r="C50" s="25" t="s">
        <v>71</v>
      </c>
      <c r="D50" s="26" t="s">
        <v>51</v>
      </c>
      <c r="E50" s="27" t="s">
        <v>34</v>
      </c>
      <c r="F50" s="11">
        <v>0</v>
      </c>
      <c r="G50" s="19">
        <v>0</v>
      </c>
      <c r="H50" s="19">
        <f t="shared" si="5"/>
        <v>0</v>
      </c>
      <c r="I50" s="19">
        <f t="shared" si="6"/>
        <v>0</v>
      </c>
      <c r="J50" s="19">
        <f t="shared" si="7"/>
        <v>0</v>
      </c>
      <c r="K50" s="20">
        <f t="shared" si="4"/>
        <v>0</v>
      </c>
      <c r="L50" s="19"/>
    </row>
    <row r="51" spans="2:12">
      <c r="C51" s="25" t="s">
        <v>72</v>
      </c>
      <c r="D51" s="26" t="s">
        <v>73</v>
      </c>
      <c r="E51" s="27" t="s">
        <v>34</v>
      </c>
      <c r="F51" s="11">
        <v>0</v>
      </c>
      <c r="G51" s="19">
        <v>0</v>
      </c>
      <c r="H51" s="19">
        <f t="shared" si="5"/>
        <v>0</v>
      </c>
      <c r="I51" s="19">
        <f t="shared" si="6"/>
        <v>0</v>
      </c>
      <c r="J51" s="19">
        <f t="shared" si="7"/>
        <v>0</v>
      </c>
      <c r="K51" s="20">
        <f t="shared" si="4"/>
        <v>0</v>
      </c>
      <c r="L51" s="19"/>
    </row>
    <row r="52" spans="2:12" ht="30">
      <c r="C52" s="25" t="s">
        <v>74</v>
      </c>
      <c r="D52" s="26" t="s">
        <v>51</v>
      </c>
      <c r="E52" s="27" t="s">
        <v>34</v>
      </c>
      <c r="F52" s="11">
        <v>0</v>
      </c>
      <c r="G52" s="19">
        <v>0</v>
      </c>
      <c r="H52" s="19">
        <f t="shared" si="5"/>
        <v>0</v>
      </c>
      <c r="I52" s="19">
        <f t="shared" si="6"/>
        <v>0</v>
      </c>
      <c r="J52" s="19">
        <f t="shared" si="7"/>
        <v>0</v>
      </c>
      <c r="K52" s="20">
        <f t="shared" si="4"/>
        <v>0</v>
      </c>
      <c r="L52" s="19"/>
    </row>
    <row r="53" spans="2:12" ht="30">
      <c r="C53" s="25" t="s">
        <v>75</v>
      </c>
      <c r="D53" s="26" t="s">
        <v>51</v>
      </c>
      <c r="E53" s="27" t="s">
        <v>34</v>
      </c>
      <c r="F53" s="11">
        <v>0</v>
      </c>
      <c r="G53" s="19">
        <v>0</v>
      </c>
      <c r="H53" s="19">
        <f t="shared" si="5"/>
        <v>0</v>
      </c>
      <c r="I53" s="19">
        <f t="shared" si="6"/>
        <v>0</v>
      </c>
      <c r="J53" s="19">
        <f t="shared" si="7"/>
        <v>0</v>
      </c>
      <c r="K53" s="20">
        <f t="shared" si="4"/>
        <v>0</v>
      </c>
      <c r="L53" s="19"/>
    </row>
    <row r="54" spans="2:12">
      <c r="C54" s="25" t="s">
        <v>76</v>
      </c>
      <c r="D54" s="26" t="s">
        <v>51</v>
      </c>
      <c r="E54" s="27" t="s">
        <v>34</v>
      </c>
      <c r="F54" s="11">
        <v>0</v>
      </c>
      <c r="G54" s="19">
        <v>0</v>
      </c>
      <c r="H54" s="19">
        <f t="shared" si="5"/>
        <v>0</v>
      </c>
      <c r="I54" s="19">
        <f t="shared" si="6"/>
        <v>0</v>
      </c>
      <c r="J54" s="19">
        <f t="shared" si="7"/>
        <v>0</v>
      </c>
      <c r="K54" s="20">
        <f t="shared" si="4"/>
        <v>0</v>
      </c>
      <c r="L54" s="19"/>
    </row>
    <row r="55" spans="2:12">
      <c r="C55" s="25" t="s">
        <v>77</v>
      </c>
      <c r="D55" s="26" t="s">
        <v>51</v>
      </c>
      <c r="E55" s="27" t="s">
        <v>34</v>
      </c>
      <c r="F55" s="11">
        <v>0</v>
      </c>
      <c r="G55" s="19">
        <v>0</v>
      </c>
      <c r="H55" s="19">
        <f t="shared" si="5"/>
        <v>0</v>
      </c>
      <c r="I55" s="19">
        <f t="shared" si="6"/>
        <v>0</v>
      </c>
      <c r="J55" s="19">
        <f t="shared" si="7"/>
        <v>0</v>
      </c>
      <c r="K55" s="20">
        <f t="shared" si="4"/>
        <v>0</v>
      </c>
      <c r="L55" s="19"/>
    </row>
    <row r="56" spans="2:12" ht="30">
      <c r="C56" s="25" t="s">
        <v>78</v>
      </c>
      <c r="D56" s="26" t="s">
        <v>51</v>
      </c>
      <c r="E56" s="27" t="s">
        <v>34</v>
      </c>
      <c r="F56" s="11">
        <v>0</v>
      </c>
      <c r="G56" s="19">
        <v>0</v>
      </c>
      <c r="H56" s="19">
        <f t="shared" si="5"/>
        <v>0</v>
      </c>
      <c r="I56" s="19">
        <f t="shared" si="6"/>
        <v>0</v>
      </c>
      <c r="J56" s="19">
        <f t="shared" si="7"/>
        <v>0</v>
      </c>
      <c r="K56" s="20">
        <f t="shared" si="4"/>
        <v>0</v>
      </c>
      <c r="L56" s="19"/>
    </row>
    <row r="57" spans="2:12" ht="30">
      <c r="C57" s="25" t="s">
        <v>79</v>
      </c>
      <c r="D57" s="26" t="s">
        <v>51</v>
      </c>
      <c r="E57" s="27" t="s">
        <v>34</v>
      </c>
      <c r="F57" s="11">
        <v>0</v>
      </c>
      <c r="G57" s="19">
        <v>0</v>
      </c>
      <c r="H57" s="19">
        <f t="shared" si="5"/>
        <v>0</v>
      </c>
      <c r="I57" s="19">
        <f t="shared" si="6"/>
        <v>0</v>
      </c>
      <c r="J57" s="19">
        <f t="shared" si="7"/>
        <v>0</v>
      </c>
      <c r="K57" s="20">
        <f t="shared" si="4"/>
        <v>0</v>
      </c>
      <c r="L57" s="19"/>
    </row>
    <row r="58" spans="2:12">
      <c r="C58" s="25" t="s">
        <v>80</v>
      </c>
      <c r="D58" s="26" t="s">
        <v>51</v>
      </c>
      <c r="E58" s="27" t="s">
        <v>34</v>
      </c>
      <c r="F58" s="11">
        <v>0</v>
      </c>
      <c r="G58" s="19">
        <v>0</v>
      </c>
      <c r="H58" s="19">
        <f t="shared" si="5"/>
        <v>0</v>
      </c>
      <c r="I58" s="19">
        <f t="shared" si="6"/>
        <v>0</v>
      </c>
      <c r="J58" s="19">
        <f t="shared" si="7"/>
        <v>0</v>
      </c>
      <c r="K58" s="20">
        <f t="shared" si="4"/>
        <v>0</v>
      </c>
      <c r="L58" s="19"/>
    </row>
    <row r="59" spans="2:12">
      <c r="C59" s="25" t="s">
        <v>81</v>
      </c>
      <c r="D59" s="26" t="s">
        <v>51</v>
      </c>
      <c r="E59" s="27" t="s">
        <v>143</v>
      </c>
      <c r="F59" s="11">
        <v>1710</v>
      </c>
      <c r="G59" s="19">
        <v>777.81249999999989</v>
      </c>
      <c r="H59" s="19">
        <f t="shared" si="5"/>
        <v>22.167656249999997</v>
      </c>
      <c r="I59" s="19">
        <f t="shared" si="6"/>
        <v>17.111874999999998</v>
      </c>
      <c r="J59" s="19">
        <f t="shared" si="7"/>
        <v>14.778437499999997</v>
      </c>
      <c r="K59" s="20">
        <f t="shared" si="4"/>
        <v>1.2675462962962961E-3</v>
      </c>
      <c r="L59" s="19"/>
    </row>
    <row r="60" spans="2:12" ht="30">
      <c r="C60" s="25" t="s">
        <v>82</v>
      </c>
      <c r="D60" s="26" t="s">
        <v>51</v>
      </c>
      <c r="E60" s="27" t="s">
        <v>38</v>
      </c>
      <c r="F60" s="11">
        <v>0</v>
      </c>
      <c r="G60" s="19">
        <v>0</v>
      </c>
      <c r="H60" s="19">
        <f t="shared" si="5"/>
        <v>0</v>
      </c>
      <c r="I60" s="19">
        <f t="shared" si="6"/>
        <v>0</v>
      </c>
      <c r="J60" s="19">
        <f t="shared" si="7"/>
        <v>0</v>
      </c>
      <c r="K60" s="20">
        <f t="shared" si="4"/>
        <v>0</v>
      </c>
      <c r="L60" s="19"/>
    </row>
    <row r="61" spans="2:12">
      <c r="C61" s="25" t="s">
        <v>83</v>
      </c>
      <c r="D61" s="26" t="s">
        <v>51</v>
      </c>
      <c r="E61" s="27" t="s">
        <v>84</v>
      </c>
      <c r="F61" s="11">
        <v>5705</v>
      </c>
      <c r="G61" s="19">
        <v>4840</v>
      </c>
      <c r="H61" s="19">
        <f t="shared" si="5"/>
        <v>137.94</v>
      </c>
      <c r="I61" s="19">
        <f t="shared" si="6"/>
        <v>106.47999999999999</v>
      </c>
      <c r="J61" s="19">
        <f t="shared" si="7"/>
        <v>91.96</v>
      </c>
      <c r="K61" s="20">
        <f t="shared" si="4"/>
        <v>7.8874074074074072E-3</v>
      </c>
      <c r="L61" s="19"/>
    </row>
    <row r="62" spans="2:12">
      <c r="C62" s="25" t="s">
        <v>85</v>
      </c>
      <c r="D62" s="26" t="s">
        <v>51</v>
      </c>
      <c r="E62" s="27"/>
      <c r="F62" s="11">
        <v>925</v>
      </c>
      <c r="G62" s="19">
        <v>450</v>
      </c>
      <c r="H62" s="19">
        <f t="shared" si="5"/>
        <v>12.825000000000001</v>
      </c>
      <c r="I62" s="19">
        <f t="shared" si="6"/>
        <v>9.8999999999999986</v>
      </c>
      <c r="J62" s="19">
        <f t="shared" si="7"/>
        <v>8.5499999999999989</v>
      </c>
      <c r="K62" s="20">
        <f t="shared" si="4"/>
        <v>7.3333333333333323E-4</v>
      </c>
      <c r="L62" s="19"/>
    </row>
    <row r="63" spans="2:12">
      <c r="B63" s="1" t="s">
        <v>86</v>
      </c>
      <c r="C63" s="30"/>
      <c r="D63" s="31"/>
      <c r="E63" s="32"/>
      <c r="F63" s="33"/>
      <c r="G63" s="33"/>
      <c r="H63" s="33"/>
      <c r="I63" s="33"/>
      <c r="J63" s="33"/>
      <c r="K63" s="33"/>
      <c r="L63" s="33"/>
    </row>
    <row r="64" spans="2:12">
      <c r="C64" s="25" t="s">
        <v>87</v>
      </c>
      <c r="D64" s="26" t="s">
        <v>51</v>
      </c>
      <c r="E64" s="27" t="s">
        <v>40</v>
      </c>
      <c r="F64" s="11">
        <v>0</v>
      </c>
      <c r="G64" s="19">
        <v>0</v>
      </c>
      <c r="H64" s="19">
        <f>G64*0.0285</f>
        <v>0</v>
      </c>
      <c r="I64" s="19">
        <f>G64*0.022</f>
        <v>0</v>
      </c>
      <c r="J64" s="19">
        <f>G64*0.019</f>
        <v>0</v>
      </c>
      <c r="K64" s="20">
        <f t="shared" si="4"/>
        <v>0</v>
      </c>
      <c r="L64" s="19"/>
    </row>
    <row r="65" spans="2:12">
      <c r="C65" s="25" t="s">
        <v>88</v>
      </c>
      <c r="D65" s="26" t="s">
        <v>51</v>
      </c>
      <c r="E65" s="27" t="s">
        <v>40</v>
      </c>
      <c r="F65" s="11">
        <v>0</v>
      </c>
      <c r="G65" s="19">
        <v>0</v>
      </c>
      <c r="H65" s="19">
        <f>G65*0.0285</f>
        <v>0</v>
      </c>
      <c r="I65" s="19">
        <f>G65*0.022</f>
        <v>0</v>
      </c>
      <c r="J65" s="19">
        <f>G65*0.019</f>
        <v>0</v>
      </c>
      <c r="K65" s="20">
        <f t="shared" si="4"/>
        <v>0</v>
      </c>
      <c r="L65" s="19"/>
    </row>
    <row r="66" spans="2:12" ht="30">
      <c r="C66" s="25" t="s">
        <v>89</v>
      </c>
      <c r="D66" s="26" t="s">
        <v>51</v>
      </c>
      <c r="E66" s="27" t="s">
        <v>40</v>
      </c>
      <c r="F66" s="11">
        <v>0</v>
      </c>
      <c r="G66" s="19">
        <v>0</v>
      </c>
      <c r="H66" s="19">
        <f>G66*0.0285</f>
        <v>0</v>
      </c>
      <c r="I66" s="19">
        <f>G66*0.022</f>
        <v>0</v>
      </c>
      <c r="J66" s="19">
        <f>G66*0.019</f>
        <v>0</v>
      </c>
      <c r="K66" s="20">
        <f t="shared" si="4"/>
        <v>0</v>
      </c>
      <c r="L66" s="19"/>
    </row>
    <row r="67" spans="2:12">
      <c r="B67" s="1" t="s">
        <v>90</v>
      </c>
      <c r="F67" s="24"/>
      <c r="G67" s="24"/>
      <c r="H67" s="24"/>
      <c r="I67" s="24"/>
      <c r="J67" s="24"/>
      <c r="K67" s="24"/>
      <c r="L67" s="24"/>
    </row>
    <row r="68" spans="2:12">
      <c r="C68" s="57" t="s">
        <v>144</v>
      </c>
      <c r="D68" s="58"/>
      <c r="E68" s="59"/>
      <c r="F68" s="34">
        <v>210</v>
      </c>
      <c r="G68" s="19">
        <v>99.749999999999986</v>
      </c>
      <c r="H68" s="19">
        <f t="shared" ref="H68:H95" si="8">G68*0.0285</f>
        <v>2.8428749999999998</v>
      </c>
      <c r="I68" s="19">
        <f t="shared" ref="I68:I95" si="9">G68*0.022</f>
        <v>2.1944999999999997</v>
      </c>
      <c r="J68" s="19">
        <f t="shared" ref="J68:J95" si="10">G68*0.019</f>
        <v>1.8952499999999997</v>
      </c>
      <c r="K68" s="20">
        <f t="shared" si="4"/>
        <v>1.6255555555555554E-4</v>
      </c>
      <c r="L68" s="19"/>
    </row>
    <row r="69" spans="2:12">
      <c r="C69" s="71" t="s">
        <v>145</v>
      </c>
      <c r="D69" s="58"/>
      <c r="E69" s="59"/>
      <c r="F69" s="34">
        <v>1570</v>
      </c>
      <c r="G69" s="19">
        <v>444.125</v>
      </c>
      <c r="H69" s="19">
        <f t="shared" si="8"/>
        <v>12.657562500000001</v>
      </c>
      <c r="I69" s="19">
        <f t="shared" si="9"/>
        <v>9.7707499999999996</v>
      </c>
      <c r="J69" s="19">
        <f t="shared" si="10"/>
        <v>8.4383750000000006</v>
      </c>
      <c r="K69" s="20">
        <f t="shared" si="4"/>
        <v>7.2375925925925928E-4</v>
      </c>
      <c r="L69" s="19"/>
    </row>
    <row r="70" spans="2:12">
      <c r="C70" s="71" t="s">
        <v>146</v>
      </c>
      <c r="D70" s="58"/>
      <c r="E70" s="59"/>
      <c r="F70" s="34">
        <v>1570</v>
      </c>
      <c r="G70" s="19">
        <v>498.75</v>
      </c>
      <c r="H70" s="19">
        <f t="shared" si="8"/>
        <v>14.214375</v>
      </c>
      <c r="I70" s="19">
        <f t="shared" si="9"/>
        <v>10.9725</v>
      </c>
      <c r="J70" s="19">
        <f t="shared" si="10"/>
        <v>9.4762500000000003</v>
      </c>
      <c r="K70" s="20">
        <f t="shared" si="4"/>
        <v>8.1277777777777783E-4</v>
      </c>
      <c r="L70" s="19"/>
    </row>
    <row r="71" spans="2:12">
      <c r="C71" s="71" t="s">
        <v>147</v>
      </c>
      <c r="D71" s="58"/>
      <c r="E71" s="59"/>
      <c r="F71" s="34">
        <v>1570</v>
      </c>
      <c r="G71" s="19">
        <v>442.93749999999994</v>
      </c>
      <c r="H71" s="19">
        <f t="shared" si="8"/>
        <v>12.623718749999998</v>
      </c>
      <c r="I71" s="19">
        <f t="shared" si="9"/>
        <v>9.7446249999999974</v>
      </c>
      <c r="J71" s="19">
        <f t="shared" si="10"/>
        <v>8.4158124999999995</v>
      </c>
      <c r="K71" s="20">
        <f t="shared" si="4"/>
        <v>7.2182407407407384E-4</v>
      </c>
      <c r="L71" s="19"/>
    </row>
    <row r="72" spans="2:12">
      <c r="C72" s="71" t="s">
        <v>148</v>
      </c>
      <c r="D72" s="58"/>
      <c r="E72" s="59"/>
      <c r="F72" s="34">
        <v>230</v>
      </c>
      <c r="G72" s="19">
        <v>80.749999999999986</v>
      </c>
      <c r="H72" s="19">
        <f t="shared" si="8"/>
        <v>2.3013749999999997</v>
      </c>
      <c r="I72" s="19">
        <f t="shared" si="9"/>
        <v>1.7764999999999995</v>
      </c>
      <c r="J72" s="19">
        <f t="shared" si="10"/>
        <v>1.5342499999999997</v>
      </c>
      <c r="K72" s="20">
        <f t="shared" si="4"/>
        <v>1.3159259259259255E-4</v>
      </c>
      <c r="L72" s="19"/>
    </row>
    <row r="73" spans="2:12">
      <c r="C73" s="57" t="s">
        <v>149</v>
      </c>
      <c r="D73" s="58"/>
      <c r="E73" s="59"/>
      <c r="F73" s="34">
        <v>420</v>
      </c>
      <c r="G73" s="19">
        <v>222.0625</v>
      </c>
      <c r="H73" s="19">
        <f t="shared" si="8"/>
        <v>6.3287812500000005</v>
      </c>
      <c r="I73" s="19">
        <f t="shared" si="9"/>
        <v>4.8853749999999998</v>
      </c>
      <c r="J73" s="19">
        <f t="shared" si="10"/>
        <v>4.2191875000000003</v>
      </c>
      <c r="K73" s="20">
        <f t="shared" si="4"/>
        <v>3.6187962962962964E-4</v>
      </c>
      <c r="L73" s="19"/>
    </row>
    <row r="74" spans="2:12">
      <c r="C74" s="57" t="s">
        <v>150</v>
      </c>
      <c r="D74" s="58"/>
      <c r="E74" s="59"/>
      <c r="F74" s="34">
        <v>4110</v>
      </c>
      <c r="G74" s="19">
        <v>1498.6249999999998</v>
      </c>
      <c r="H74" s="19">
        <f t="shared" si="8"/>
        <v>42.710812499999996</v>
      </c>
      <c r="I74" s="19">
        <f t="shared" si="9"/>
        <v>32.969749999999991</v>
      </c>
      <c r="J74" s="19">
        <f t="shared" si="10"/>
        <v>28.473874999999996</v>
      </c>
      <c r="K74" s="20">
        <f t="shared" si="4"/>
        <v>2.4422037037037029E-3</v>
      </c>
      <c r="L74" s="19"/>
    </row>
    <row r="75" spans="2:12">
      <c r="C75" s="57" t="s">
        <v>114</v>
      </c>
      <c r="D75" s="58"/>
      <c r="E75" s="59"/>
      <c r="F75" s="34">
        <v>1480</v>
      </c>
      <c r="G75" s="19">
        <v>697.06249999999989</v>
      </c>
      <c r="H75" s="19">
        <f t="shared" si="8"/>
        <v>19.866281249999997</v>
      </c>
      <c r="I75" s="19">
        <f t="shared" si="9"/>
        <v>15.335374999999997</v>
      </c>
      <c r="J75" s="19">
        <f t="shared" si="10"/>
        <v>13.244187499999997</v>
      </c>
      <c r="K75" s="20">
        <f t="shared" si="4"/>
        <v>1.1359537037037035E-3</v>
      </c>
      <c r="L75" s="19"/>
    </row>
    <row r="76" spans="2:12">
      <c r="C76" s="57" t="s">
        <v>151</v>
      </c>
      <c r="D76" s="58"/>
      <c r="E76" s="59"/>
      <c r="F76" s="34">
        <v>2860</v>
      </c>
      <c r="G76" s="19">
        <v>1130.5</v>
      </c>
      <c r="H76" s="19">
        <f t="shared" si="8"/>
        <v>32.219250000000002</v>
      </c>
      <c r="I76" s="19">
        <f t="shared" si="9"/>
        <v>24.870999999999999</v>
      </c>
      <c r="J76" s="19">
        <f t="shared" si="10"/>
        <v>21.479499999999998</v>
      </c>
      <c r="K76" s="20">
        <f t="shared" si="4"/>
        <v>1.8422962962962963E-3</v>
      </c>
      <c r="L76" s="19"/>
    </row>
    <row r="77" spans="2:12">
      <c r="C77" s="57" t="s">
        <v>152</v>
      </c>
      <c r="D77" s="58"/>
      <c r="E77" s="59"/>
      <c r="F77" s="34">
        <v>920</v>
      </c>
      <c r="G77" s="19">
        <v>249.375</v>
      </c>
      <c r="H77" s="19">
        <f t="shared" si="8"/>
        <v>7.1071875000000002</v>
      </c>
      <c r="I77" s="19">
        <f t="shared" si="9"/>
        <v>5.4862500000000001</v>
      </c>
      <c r="J77" s="19">
        <f t="shared" si="10"/>
        <v>4.7381250000000001</v>
      </c>
      <c r="K77" s="20">
        <f t="shared" si="4"/>
        <v>4.0638888888888891E-4</v>
      </c>
      <c r="L77" s="19"/>
    </row>
    <row r="78" spans="2:12">
      <c r="C78" s="57" t="s">
        <v>133</v>
      </c>
      <c r="D78" s="58"/>
      <c r="E78" s="59"/>
      <c r="F78" s="34">
        <v>510</v>
      </c>
      <c r="G78" s="19">
        <v>100</v>
      </c>
      <c r="H78" s="19">
        <f t="shared" si="8"/>
        <v>2.85</v>
      </c>
      <c r="I78" s="19">
        <f t="shared" si="9"/>
        <v>2.1999999999999997</v>
      </c>
      <c r="J78" s="19">
        <f t="shared" si="10"/>
        <v>1.9</v>
      </c>
      <c r="K78" s="20">
        <f t="shared" si="4"/>
        <v>1.6296296296296295E-4</v>
      </c>
      <c r="L78" s="19"/>
    </row>
    <row r="79" spans="2:12">
      <c r="C79" s="57" t="s">
        <v>153</v>
      </c>
      <c r="D79" s="58"/>
      <c r="E79" s="59"/>
      <c r="F79" s="34">
        <v>390</v>
      </c>
      <c r="G79" s="19">
        <v>197.12499999999997</v>
      </c>
      <c r="H79" s="19">
        <f t="shared" si="8"/>
        <v>5.6180624999999997</v>
      </c>
      <c r="I79" s="19">
        <f t="shared" si="9"/>
        <v>4.3367499999999994</v>
      </c>
      <c r="J79" s="19">
        <f t="shared" si="10"/>
        <v>3.7453749999999992</v>
      </c>
      <c r="K79" s="20">
        <f t="shared" si="4"/>
        <v>3.212407407407407E-4</v>
      </c>
      <c r="L79" s="19"/>
    </row>
    <row r="80" spans="2:12">
      <c r="C80" s="57" t="s">
        <v>91</v>
      </c>
      <c r="D80" s="58"/>
      <c r="E80" s="59"/>
      <c r="F80" s="34">
        <v>62</v>
      </c>
      <c r="G80" s="19">
        <v>30.874999999999996</v>
      </c>
      <c r="H80" s="19">
        <f t="shared" si="8"/>
        <v>0.87993749999999993</v>
      </c>
      <c r="I80" s="19">
        <f t="shared" si="9"/>
        <v>0.67924999999999991</v>
      </c>
      <c r="J80" s="19">
        <f t="shared" si="10"/>
        <v>0.58662499999999995</v>
      </c>
      <c r="K80" s="20">
        <f t="shared" si="4"/>
        <v>5.0314814814814809E-5</v>
      </c>
      <c r="L80" s="19"/>
    </row>
    <row r="81" spans="3:12">
      <c r="C81" s="57" t="s">
        <v>154</v>
      </c>
      <c r="D81" s="58"/>
      <c r="E81" s="59"/>
      <c r="F81" s="34">
        <v>1150</v>
      </c>
      <c r="G81" s="19">
        <v>295.68749999999994</v>
      </c>
      <c r="H81" s="19">
        <f t="shared" si="8"/>
        <v>8.4270937499999992</v>
      </c>
      <c r="I81" s="19">
        <f t="shared" si="9"/>
        <v>6.5051249999999987</v>
      </c>
      <c r="J81" s="19">
        <f t="shared" si="10"/>
        <v>5.6180624999999988</v>
      </c>
      <c r="K81" s="20">
        <f t="shared" si="4"/>
        <v>4.8186111111111102E-4</v>
      </c>
      <c r="L81" s="19"/>
    </row>
    <row r="82" spans="3:12">
      <c r="C82" s="57" t="s">
        <v>155</v>
      </c>
      <c r="D82" s="58"/>
      <c r="E82" s="59"/>
      <c r="F82" s="34">
        <v>685</v>
      </c>
      <c r="G82" s="19">
        <v>339.62499999999994</v>
      </c>
      <c r="H82" s="19">
        <f t="shared" si="8"/>
        <v>9.6793124999999982</v>
      </c>
      <c r="I82" s="19">
        <f t="shared" si="9"/>
        <v>7.4717499999999983</v>
      </c>
      <c r="J82" s="19">
        <f t="shared" si="10"/>
        <v>6.4528749999999988</v>
      </c>
      <c r="K82" s="20">
        <f t="shared" si="4"/>
        <v>5.5346296296296285E-4</v>
      </c>
      <c r="L82" s="19"/>
    </row>
    <row r="83" spans="3:12">
      <c r="C83" s="57" t="s">
        <v>124</v>
      </c>
      <c r="D83" s="58"/>
      <c r="E83" s="59"/>
      <c r="F83" s="34">
        <v>68</v>
      </c>
      <c r="G83" s="19">
        <v>34.437499999999993</v>
      </c>
      <c r="H83" s="19">
        <f t="shared" si="8"/>
        <v>0.98146874999999978</v>
      </c>
      <c r="I83" s="19">
        <f t="shared" si="9"/>
        <v>0.75762499999999977</v>
      </c>
      <c r="J83" s="19">
        <f t="shared" si="10"/>
        <v>0.65431249999999985</v>
      </c>
      <c r="K83" s="20">
        <f t="shared" si="4"/>
        <v>5.612037037037035E-5</v>
      </c>
      <c r="L83" s="19"/>
    </row>
    <row r="84" spans="3:12">
      <c r="C84" s="57" t="s">
        <v>122</v>
      </c>
      <c r="D84" s="58"/>
      <c r="E84" s="59"/>
      <c r="F84" s="34">
        <v>195</v>
      </c>
      <c r="G84" s="19">
        <v>90.25</v>
      </c>
      <c r="H84" s="19">
        <f t="shared" si="8"/>
        <v>2.5721250000000002</v>
      </c>
      <c r="I84" s="19">
        <f t="shared" si="9"/>
        <v>1.9854999999999998</v>
      </c>
      <c r="J84" s="19">
        <f t="shared" si="10"/>
        <v>1.71475</v>
      </c>
      <c r="K84" s="20">
        <f t="shared" si="4"/>
        <v>1.4707407407407407E-4</v>
      </c>
      <c r="L84" s="19"/>
    </row>
    <row r="85" spans="3:12">
      <c r="F85" s="34"/>
      <c r="G85" s="19"/>
      <c r="H85" s="19">
        <f t="shared" si="8"/>
        <v>0</v>
      </c>
      <c r="I85" s="19">
        <f t="shared" si="9"/>
        <v>0</v>
      </c>
      <c r="J85" s="19">
        <f t="shared" si="10"/>
        <v>0</v>
      </c>
      <c r="K85" s="20">
        <f t="shared" si="4"/>
        <v>0</v>
      </c>
      <c r="L85" s="19"/>
    </row>
    <row r="86" spans="3:12">
      <c r="C86" s="57" t="s">
        <v>126</v>
      </c>
      <c r="D86" s="58"/>
      <c r="E86" s="59"/>
      <c r="F86" s="34">
        <v>565</v>
      </c>
      <c r="G86" s="19">
        <v>289.74999999999994</v>
      </c>
      <c r="H86" s="19">
        <f t="shared" si="8"/>
        <v>8.2578749999999985</v>
      </c>
      <c r="I86" s="19">
        <f t="shared" si="9"/>
        <v>6.3744999999999985</v>
      </c>
      <c r="J86" s="19">
        <f t="shared" si="10"/>
        <v>5.5052499999999984</v>
      </c>
      <c r="K86" s="20">
        <f t="shared" si="4"/>
        <v>4.7218518518518508E-4</v>
      </c>
      <c r="L86" s="19"/>
    </row>
    <row r="87" spans="3:12">
      <c r="C87" s="38" t="s">
        <v>156</v>
      </c>
      <c r="D87" s="39"/>
      <c r="E87" s="40"/>
      <c r="F87" s="34">
        <v>340</v>
      </c>
      <c r="G87" s="19">
        <v>210.1875</v>
      </c>
      <c r="H87" s="19">
        <f t="shared" si="8"/>
        <v>5.9903437500000001</v>
      </c>
      <c r="I87" s="19">
        <f t="shared" si="9"/>
        <v>4.6241249999999994</v>
      </c>
      <c r="J87" s="19">
        <f t="shared" si="10"/>
        <v>3.9935624999999999</v>
      </c>
      <c r="K87" s="20">
        <f t="shared" si="4"/>
        <v>3.4252777777777775E-4</v>
      </c>
      <c r="L87" s="19"/>
    </row>
    <row r="88" spans="3:12">
      <c r="C88" s="38" t="s">
        <v>157</v>
      </c>
      <c r="D88" s="39"/>
      <c r="E88" s="40"/>
      <c r="F88" s="34">
        <v>105</v>
      </c>
      <c r="G88" s="19">
        <v>49.874999999999993</v>
      </c>
      <c r="H88" s="19">
        <f t="shared" si="8"/>
        <v>1.4214374999999999</v>
      </c>
      <c r="I88" s="19">
        <f t="shared" si="9"/>
        <v>1.0972499999999998</v>
      </c>
      <c r="J88" s="19">
        <f t="shared" si="10"/>
        <v>0.94762499999999983</v>
      </c>
      <c r="K88" s="20">
        <f t="shared" ref="K88:K95" si="11">SUM(I88/13500)</f>
        <v>8.1277777777777772E-5</v>
      </c>
      <c r="L88" s="19"/>
    </row>
    <row r="89" spans="3:12">
      <c r="C89" s="41" t="s">
        <v>158</v>
      </c>
      <c r="D89" s="39"/>
      <c r="E89" s="40"/>
      <c r="F89" s="34">
        <v>378</v>
      </c>
      <c r="G89" s="19">
        <v>224.43749999999997</v>
      </c>
      <c r="H89" s="19">
        <f t="shared" si="8"/>
        <v>6.3964687499999995</v>
      </c>
      <c r="I89" s="19">
        <f t="shared" si="9"/>
        <v>4.9376249999999988</v>
      </c>
      <c r="J89" s="19">
        <f t="shared" si="10"/>
        <v>4.2643124999999991</v>
      </c>
      <c r="K89" s="20">
        <f t="shared" si="11"/>
        <v>3.6574999999999992E-4</v>
      </c>
      <c r="L89" s="19"/>
    </row>
    <row r="90" spans="3:12">
      <c r="C90" s="38" t="s">
        <v>159</v>
      </c>
      <c r="D90" s="39"/>
      <c r="E90" s="40"/>
      <c r="F90" s="34">
        <v>605</v>
      </c>
      <c r="G90" s="19">
        <v>305.18749999999994</v>
      </c>
      <c r="H90" s="19">
        <f t="shared" si="8"/>
        <v>8.6978437499999988</v>
      </c>
      <c r="I90" s="19">
        <f t="shared" si="9"/>
        <v>6.7141249999999983</v>
      </c>
      <c r="J90" s="19">
        <f t="shared" si="10"/>
        <v>5.7985624999999992</v>
      </c>
      <c r="K90" s="20">
        <f t="shared" si="11"/>
        <v>4.9734259259259252E-4</v>
      </c>
      <c r="L90" s="19"/>
    </row>
    <row r="91" spans="3:12">
      <c r="C91" s="38" t="s">
        <v>136</v>
      </c>
      <c r="D91" s="39"/>
      <c r="E91" s="40"/>
      <c r="F91" s="34">
        <v>710</v>
      </c>
      <c r="G91" s="19">
        <v>365.74999999999994</v>
      </c>
      <c r="H91" s="19">
        <f t="shared" si="8"/>
        <v>10.423874999999999</v>
      </c>
      <c r="I91" s="19">
        <f t="shared" si="9"/>
        <v>8.0464999999999982</v>
      </c>
      <c r="J91" s="19">
        <f t="shared" si="10"/>
        <v>6.9492499999999984</v>
      </c>
      <c r="K91" s="20">
        <f t="shared" si="11"/>
        <v>5.9603703703703696E-4</v>
      </c>
      <c r="L91" s="19"/>
    </row>
    <row r="92" spans="3:12">
      <c r="C92" s="38" t="s">
        <v>135</v>
      </c>
      <c r="D92" s="39"/>
      <c r="E92" s="40"/>
      <c r="F92" s="34">
        <v>140</v>
      </c>
      <c r="G92" s="19">
        <v>100</v>
      </c>
      <c r="H92" s="19">
        <f t="shared" si="8"/>
        <v>2.85</v>
      </c>
      <c r="I92" s="19">
        <f t="shared" si="9"/>
        <v>2.1999999999999997</v>
      </c>
      <c r="J92" s="19">
        <f t="shared" si="10"/>
        <v>1.9</v>
      </c>
      <c r="K92" s="20">
        <f t="shared" si="11"/>
        <v>1.6296296296296295E-4</v>
      </c>
      <c r="L92" s="19"/>
    </row>
    <row r="93" spans="3:12">
      <c r="C93" s="41" t="s">
        <v>120</v>
      </c>
      <c r="D93" s="39"/>
      <c r="E93" s="40"/>
      <c r="F93" s="34">
        <v>100</v>
      </c>
      <c r="G93" s="19">
        <v>48.687499999999993</v>
      </c>
      <c r="H93" s="19">
        <f t="shared" si="8"/>
        <v>1.3875937499999997</v>
      </c>
      <c r="I93" s="19">
        <f t="shared" si="9"/>
        <v>1.0711249999999999</v>
      </c>
      <c r="J93" s="19">
        <f t="shared" si="10"/>
        <v>0.92506249999999979</v>
      </c>
      <c r="K93" s="20">
        <f t="shared" si="11"/>
        <v>7.9342592592592578E-5</v>
      </c>
      <c r="L93" s="19"/>
    </row>
    <row r="94" spans="3:12">
      <c r="C94" s="41" t="s">
        <v>160</v>
      </c>
      <c r="D94" s="39"/>
      <c r="E94" s="40"/>
      <c r="F94" s="34">
        <v>420</v>
      </c>
      <c r="G94" s="19">
        <v>200.68749999999997</v>
      </c>
      <c r="H94" s="19">
        <f t="shared" si="8"/>
        <v>5.7195937499999996</v>
      </c>
      <c r="I94" s="19">
        <f t="shared" si="9"/>
        <v>4.4151249999999989</v>
      </c>
      <c r="J94" s="19">
        <f t="shared" si="10"/>
        <v>3.8130624999999996</v>
      </c>
      <c r="K94" s="20">
        <f t="shared" si="11"/>
        <v>3.270462962962962E-4</v>
      </c>
      <c r="L94" s="19"/>
    </row>
    <row r="95" spans="3:12">
      <c r="C95" s="38" t="s">
        <v>161</v>
      </c>
      <c r="D95" s="39"/>
      <c r="E95" s="40"/>
      <c r="F95" s="34">
        <v>1680</v>
      </c>
      <c r="G95" s="19">
        <v>802.74999999999989</v>
      </c>
      <c r="H95" s="19">
        <f t="shared" si="8"/>
        <v>22.878374999999998</v>
      </c>
      <c r="I95" s="19">
        <f t="shared" si="9"/>
        <v>17.660499999999995</v>
      </c>
      <c r="J95" s="19">
        <f t="shared" si="10"/>
        <v>15.252249999999998</v>
      </c>
      <c r="K95" s="20">
        <f t="shared" si="11"/>
        <v>1.3081851851851848E-3</v>
      </c>
    </row>
  </sheetData>
  <mergeCells count="37">
    <mergeCell ref="F10:G10"/>
    <mergeCell ref="H10:J10"/>
    <mergeCell ref="K10:L10"/>
    <mergeCell ref="F11:G11"/>
    <mergeCell ref="H11:J11"/>
    <mergeCell ref="F19:G19"/>
    <mergeCell ref="H19:J19"/>
    <mergeCell ref="K12:K14"/>
    <mergeCell ref="F12:F14"/>
    <mergeCell ref="G12:G14"/>
    <mergeCell ref="H12:H14"/>
    <mergeCell ref="I12:I14"/>
    <mergeCell ref="J12:J14"/>
    <mergeCell ref="L12:L14"/>
    <mergeCell ref="F18:G18"/>
    <mergeCell ref="H18:J18"/>
    <mergeCell ref="K18:L18"/>
    <mergeCell ref="C77:E77"/>
    <mergeCell ref="C20:D20"/>
    <mergeCell ref="C21:D21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84:E84"/>
    <mergeCell ref="C86:E86"/>
    <mergeCell ref="C78:E78"/>
    <mergeCell ref="C79:E79"/>
    <mergeCell ref="C80:E80"/>
    <mergeCell ref="C81:E81"/>
    <mergeCell ref="C82:E82"/>
    <mergeCell ref="C83:E83"/>
  </mergeCells>
  <conditionalFormatting sqref="F15:L15">
    <cfRule type="cellIs" dxfId="2" priority="1" operator="equal">
      <formula>0</formula>
    </cfRule>
  </conditionalFormatting>
  <pageMargins left="0.7" right="0.7" top="0.75" bottom="0.75" header="0.3" footer="0.3"/>
  <pageSetup scale="85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showGridLines="0" zoomScale="80" zoomScaleNormal="80" workbookViewId="0"/>
  </sheetViews>
  <sheetFormatPr defaultRowHeight="15"/>
  <cols>
    <col min="1" max="1" width="4.5703125" customWidth="1"/>
    <col min="2" max="2" width="3.5703125" style="1" customWidth="1"/>
    <col min="3" max="3" width="44" customWidth="1"/>
    <col min="4" max="5" width="17.5703125" customWidth="1"/>
    <col min="6" max="6" width="12.5703125" hidden="1" customWidth="1"/>
    <col min="7" max="7" width="12" hidden="1" customWidth="1"/>
    <col min="8" max="8" width="10.7109375" hidden="1" customWidth="1"/>
    <col min="9" max="9" width="11.28515625" hidden="1" customWidth="1"/>
    <col min="10" max="10" width="11.140625" hidden="1" customWidth="1"/>
    <col min="11" max="11" width="21.7109375" bestFit="1" customWidth="1"/>
    <col min="12" max="12" width="34.42578125" bestFit="1" customWidth="1"/>
    <col min="250" max="250" width="4.5703125" customWidth="1"/>
    <col min="251" max="251" width="3.5703125" customWidth="1"/>
    <col min="252" max="252" width="44" customWidth="1"/>
    <col min="253" max="254" width="17.5703125" customWidth="1"/>
    <col min="255" max="255" width="12.5703125" customWidth="1"/>
    <col min="256" max="256" width="12" customWidth="1"/>
    <col min="257" max="257" width="9.85546875" customWidth="1"/>
    <col min="258" max="258" width="10.7109375" customWidth="1"/>
    <col min="259" max="259" width="11.28515625" customWidth="1"/>
    <col min="260" max="260" width="10.7109375" customWidth="1"/>
    <col min="261" max="263" width="14.85546875" customWidth="1"/>
    <col min="264" max="264" width="15.140625" customWidth="1"/>
    <col min="265" max="265" width="11.42578125" customWidth="1"/>
    <col min="506" max="506" width="4.5703125" customWidth="1"/>
    <col min="507" max="507" width="3.5703125" customWidth="1"/>
    <col min="508" max="508" width="44" customWidth="1"/>
    <col min="509" max="510" width="17.5703125" customWidth="1"/>
    <col min="511" max="511" width="12.5703125" customWidth="1"/>
    <col min="512" max="512" width="12" customWidth="1"/>
    <col min="513" max="513" width="9.85546875" customWidth="1"/>
    <col min="514" max="514" width="10.7109375" customWidth="1"/>
    <col min="515" max="515" width="11.28515625" customWidth="1"/>
    <col min="516" max="516" width="10.7109375" customWidth="1"/>
    <col min="517" max="519" width="14.85546875" customWidth="1"/>
    <col min="520" max="520" width="15.140625" customWidth="1"/>
    <col min="521" max="521" width="11.42578125" customWidth="1"/>
    <col min="762" max="762" width="4.5703125" customWidth="1"/>
    <col min="763" max="763" width="3.5703125" customWidth="1"/>
    <col min="764" max="764" width="44" customWidth="1"/>
    <col min="765" max="766" width="17.5703125" customWidth="1"/>
    <col min="767" max="767" width="12.5703125" customWidth="1"/>
    <col min="768" max="768" width="12" customWidth="1"/>
    <col min="769" max="769" width="9.85546875" customWidth="1"/>
    <col min="770" max="770" width="10.7109375" customWidth="1"/>
    <col min="771" max="771" width="11.28515625" customWidth="1"/>
    <col min="772" max="772" width="10.7109375" customWidth="1"/>
    <col min="773" max="775" width="14.85546875" customWidth="1"/>
    <col min="776" max="776" width="15.140625" customWidth="1"/>
    <col min="777" max="777" width="11.42578125" customWidth="1"/>
    <col min="1018" max="1018" width="4.5703125" customWidth="1"/>
    <col min="1019" max="1019" width="3.5703125" customWidth="1"/>
    <col min="1020" max="1020" width="44" customWidth="1"/>
    <col min="1021" max="1022" width="17.5703125" customWidth="1"/>
    <col min="1023" max="1023" width="12.5703125" customWidth="1"/>
    <col min="1024" max="1024" width="12" customWidth="1"/>
    <col min="1025" max="1025" width="9.85546875" customWidth="1"/>
    <col min="1026" max="1026" width="10.7109375" customWidth="1"/>
    <col min="1027" max="1027" width="11.28515625" customWidth="1"/>
    <col min="1028" max="1028" width="10.7109375" customWidth="1"/>
    <col min="1029" max="1031" width="14.85546875" customWidth="1"/>
    <col min="1032" max="1032" width="15.140625" customWidth="1"/>
    <col min="1033" max="1033" width="11.42578125" customWidth="1"/>
    <col min="1274" max="1274" width="4.5703125" customWidth="1"/>
    <col min="1275" max="1275" width="3.5703125" customWidth="1"/>
    <col min="1276" max="1276" width="44" customWidth="1"/>
    <col min="1277" max="1278" width="17.5703125" customWidth="1"/>
    <col min="1279" max="1279" width="12.5703125" customWidth="1"/>
    <col min="1280" max="1280" width="12" customWidth="1"/>
    <col min="1281" max="1281" width="9.85546875" customWidth="1"/>
    <col min="1282" max="1282" width="10.7109375" customWidth="1"/>
    <col min="1283" max="1283" width="11.28515625" customWidth="1"/>
    <col min="1284" max="1284" width="10.7109375" customWidth="1"/>
    <col min="1285" max="1287" width="14.85546875" customWidth="1"/>
    <col min="1288" max="1288" width="15.140625" customWidth="1"/>
    <col min="1289" max="1289" width="11.42578125" customWidth="1"/>
    <col min="1530" max="1530" width="4.5703125" customWidth="1"/>
    <col min="1531" max="1531" width="3.5703125" customWidth="1"/>
    <col min="1532" max="1532" width="44" customWidth="1"/>
    <col min="1533" max="1534" width="17.5703125" customWidth="1"/>
    <col min="1535" max="1535" width="12.5703125" customWidth="1"/>
    <col min="1536" max="1536" width="12" customWidth="1"/>
    <col min="1537" max="1537" width="9.85546875" customWidth="1"/>
    <col min="1538" max="1538" width="10.7109375" customWidth="1"/>
    <col min="1539" max="1539" width="11.28515625" customWidth="1"/>
    <col min="1540" max="1540" width="10.7109375" customWidth="1"/>
    <col min="1541" max="1543" width="14.85546875" customWidth="1"/>
    <col min="1544" max="1544" width="15.140625" customWidth="1"/>
    <col min="1545" max="1545" width="11.42578125" customWidth="1"/>
    <col min="1786" max="1786" width="4.5703125" customWidth="1"/>
    <col min="1787" max="1787" width="3.5703125" customWidth="1"/>
    <col min="1788" max="1788" width="44" customWidth="1"/>
    <col min="1789" max="1790" width="17.5703125" customWidth="1"/>
    <col min="1791" max="1791" width="12.5703125" customWidth="1"/>
    <col min="1792" max="1792" width="12" customWidth="1"/>
    <col min="1793" max="1793" width="9.85546875" customWidth="1"/>
    <col min="1794" max="1794" width="10.7109375" customWidth="1"/>
    <col min="1795" max="1795" width="11.28515625" customWidth="1"/>
    <col min="1796" max="1796" width="10.7109375" customWidth="1"/>
    <col min="1797" max="1799" width="14.85546875" customWidth="1"/>
    <col min="1800" max="1800" width="15.140625" customWidth="1"/>
    <col min="1801" max="1801" width="11.42578125" customWidth="1"/>
    <col min="2042" max="2042" width="4.5703125" customWidth="1"/>
    <col min="2043" max="2043" width="3.5703125" customWidth="1"/>
    <col min="2044" max="2044" width="44" customWidth="1"/>
    <col min="2045" max="2046" width="17.5703125" customWidth="1"/>
    <col min="2047" max="2047" width="12.5703125" customWidth="1"/>
    <col min="2048" max="2048" width="12" customWidth="1"/>
    <col min="2049" max="2049" width="9.85546875" customWidth="1"/>
    <col min="2050" max="2050" width="10.7109375" customWidth="1"/>
    <col min="2051" max="2051" width="11.28515625" customWidth="1"/>
    <col min="2052" max="2052" width="10.7109375" customWidth="1"/>
    <col min="2053" max="2055" width="14.85546875" customWidth="1"/>
    <col min="2056" max="2056" width="15.140625" customWidth="1"/>
    <col min="2057" max="2057" width="11.42578125" customWidth="1"/>
    <col min="2298" max="2298" width="4.5703125" customWidth="1"/>
    <col min="2299" max="2299" width="3.5703125" customWidth="1"/>
    <col min="2300" max="2300" width="44" customWidth="1"/>
    <col min="2301" max="2302" width="17.5703125" customWidth="1"/>
    <col min="2303" max="2303" width="12.5703125" customWidth="1"/>
    <col min="2304" max="2304" width="12" customWidth="1"/>
    <col min="2305" max="2305" width="9.85546875" customWidth="1"/>
    <col min="2306" max="2306" width="10.7109375" customWidth="1"/>
    <col min="2307" max="2307" width="11.28515625" customWidth="1"/>
    <col min="2308" max="2308" width="10.7109375" customWidth="1"/>
    <col min="2309" max="2311" width="14.85546875" customWidth="1"/>
    <col min="2312" max="2312" width="15.140625" customWidth="1"/>
    <col min="2313" max="2313" width="11.42578125" customWidth="1"/>
    <col min="2554" max="2554" width="4.5703125" customWidth="1"/>
    <col min="2555" max="2555" width="3.5703125" customWidth="1"/>
    <col min="2556" max="2556" width="44" customWidth="1"/>
    <col min="2557" max="2558" width="17.5703125" customWidth="1"/>
    <col min="2559" max="2559" width="12.5703125" customWidth="1"/>
    <col min="2560" max="2560" width="12" customWidth="1"/>
    <col min="2561" max="2561" width="9.85546875" customWidth="1"/>
    <col min="2562" max="2562" width="10.7109375" customWidth="1"/>
    <col min="2563" max="2563" width="11.28515625" customWidth="1"/>
    <col min="2564" max="2564" width="10.7109375" customWidth="1"/>
    <col min="2565" max="2567" width="14.85546875" customWidth="1"/>
    <col min="2568" max="2568" width="15.140625" customWidth="1"/>
    <col min="2569" max="2569" width="11.42578125" customWidth="1"/>
    <col min="2810" max="2810" width="4.5703125" customWidth="1"/>
    <col min="2811" max="2811" width="3.5703125" customWidth="1"/>
    <col min="2812" max="2812" width="44" customWidth="1"/>
    <col min="2813" max="2814" width="17.5703125" customWidth="1"/>
    <col min="2815" max="2815" width="12.5703125" customWidth="1"/>
    <col min="2816" max="2816" width="12" customWidth="1"/>
    <col min="2817" max="2817" width="9.85546875" customWidth="1"/>
    <col min="2818" max="2818" width="10.7109375" customWidth="1"/>
    <col min="2819" max="2819" width="11.28515625" customWidth="1"/>
    <col min="2820" max="2820" width="10.7109375" customWidth="1"/>
    <col min="2821" max="2823" width="14.85546875" customWidth="1"/>
    <col min="2824" max="2824" width="15.140625" customWidth="1"/>
    <col min="2825" max="2825" width="11.42578125" customWidth="1"/>
    <col min="3066" max="3066" width="4.5703125" customWidth="1"/>
    <col min="3067" max="3067" width="3.5703125" customWidth="1"/>
    <col min="3068" max="3068" width="44" customWidth="1"/>
    <col min="3069" max="3070" width="17.5703125" customWidth="1"/>
    <col min="3071" max="3071" width="12.5703125" customWidth="1"/>
    <col min="3072" max="3072" width="12" customWidth="1"/>
    <col min="3073" max="3073" width="9.85546875" customWidth="1"/>
    <col min="3074" max="3074" width="10.7109375" customWidth="1"/>
    <col min="3075" max="3075" width="11.28515625" customWidth="1"/>
    <col min="3076" max="3076" width="10.7109375" customWidth="1"/>
    <col min="3077" max="3079" width="14.85546875" customWidth="1"/>
    <col min="3080" max="3080" width="15.140625" customWidth="1"/>
    <col min="3081" max="3081" width="11.42578125" customWidth="1"/>
    <col min="3322" max="3322" width="4.5703125" customWidth="1"/>
    <col min="3323" max="3323" width="3.5703125" customWidth="1"/>
    <col min="3324" max="3324" width="44" customWidth="1"/>
    <col min="3325" max="3326" width="17.5703125" customWidth="1"/>
    <col min="3327" max="3327" width="12.5703125" customWidth="1"/>
    <col min="3328" max="3328" width="12" customWidth="1"/>
    <col min="3329" max="3329" width="9.85546875" customWidth="1"/>
    <col min="3330" max="3330" width="10.7109375" customWidth="1"/>
    <col min="3331" max="3331" width="11.28515625" customWidth="1"/>
    <col min="3332" max="3332" width="10.7109375" customWidth="1"/>
    <col min="3333" max="3335" width="14.85546875" customWidth="1"/>
    <col min="3336" max="3336" width="15.140625" customWidth="1"/>
    <col min="3337" max="3337" width="11.42578125" customWidth="1"/>
    <col min="3578" max="3578" width="4.5703125" customWidth="1"/>
    <col min="3579" max="3579" width="3.5703125" customWidth="1"/>
    <col min="3580" max="3580" width="44" customWidth="1"/>
    <col min="3581" max="3582" width="17.5703125" customWidth="1"/>
    <col min="3583" max="3583" width="12.5703125" customWidth="1"/>
    <col min="3584" max="3584" width="12" customWidth="1"/>
    <col min="3585" max="3585" width="9.85546875" customWidth="1"/>
    <col min="3586" max="3586" width="10.7109375" customWidth="1"/>
    <col min="3587" max="3587" width="11.28515625" customWidth="1"/>
    <col min="3588" max="3588" width="10.7109375" customWidth="1"/>
    <col min="3589" max="3591" width="14.85546875" customWidth="1"/>
    <col min="3592" max="3592" width="15.140625" customWidth="1"/>
    <col min="3593" max="3593" width="11.42578125" customWidth="1"/>
    <col min="3834" max="3834" width="4.5703125" customWidth="1"/>
    <col min="3835" max="3835" width="3.5703125" customWidth="1"/>
    <col min="3836" max="3836" width="44" customWidth="1"/>
    <col min="3837" max="3838" width="17.5703125" customWidth="1"/>
    <col min="3839" max="3839" width="12.5703125" customWidth="1"/>
    <col min="3840" max="3840" width="12" customWidth="1"/>
    <col min="3841" max="3841" width="9.85546875" customWidth="1"/>
    <col min="3842" max="3842" width="10.7109375" customWidth="1"/>
    <col min="3843" max="3843" width="11.28515625" customWidth="1"/>
    <col min="3844" max="3844" width="10.7109375" customWidth="1"/>
    <col min="3845" max="3847" width="14.85546875" customWidth="1"/>
    <col min="3848" max="3848" width="15.140625" customWidth="1"/>
    <col min="3849" max="3849" width="11.42578125" customWidth="1"/>
    <col min="4090" max="4090" width="4.5703125" customWidth="1"/>
    <col min="4091" max="4091" width="3.5703125" customWidth="1"/>
    <col min="4092" max="4092" width="44" customWidth="1"/>
    <col min="4093" max="4094" width="17.5703125" customWidth="1"/>
    <col min="4095" max="4095" width="12.5703125" customWidth="1"/>
    <col min="4096" max="4096" width="12" customWidth="1"/>
    <col min="4097" max="4097" width="9.85546875" customWidth="1"/>
    <col min="4098" max="4098" width="10.7109375" customWidth="1"/>
    <col min="4099" max="4099" width="11.28515625" customWidth="1"/>
    <col min="4100" max="4100" width="10.7109375" customWidth="1"/>
    <col min="4101" max="4103" width="14.85546875" customWidth="1"/>
    <col min="4104" max="4104" width="15.140625" customWidth="1"/>
    <col min="4105" max="4105" width="11.42578125" customWidth="1"/>
    <col min="4346" max="4346" width="4.5703125" customWidth="1"/>
    <col min="4347" max="4347" width="3.5703125" customWidth="1"/>
    <col min="4348" max="4348" width="44" customWidth="1"/>
    <col min="4349" max="4350" width="17.5703125" customWidth="1"/>
    <col min="4351" max="4351" width="12.5703125" customWidth="1"/>
    <col min="4352" max="4352" width="12" customWidth="1"/>
    <col min="4353" max="4353" width="9.85546875" customWidth="1"/>
    <col min="4354" max="4354" width="10.7109375" customWidth="1"/>
    <col min="4355" max="4355" width="11.28515625" customWidth="1"/>
    <col min="4356" max="4356" width="10.7109375" customWidth="1"/>
    <col min="4357" max="4359" width="14.85546875" customWidth="1"/>
    <col min="4360" max="4360" width="15.140625" customWidth="1"/>
    <col min="4361" max="4361" width="11.42578125" customWidth="1"/>
    <col min="4602" max="4602" width="4.5703125" customWidth="1"/>
    <col min="4603" max="4603" width="3.5703125" customWidth="1"/>
    <col min="4604" max="4604" width="44" customWidth="1"/>
    <col min="4605" max="4606" width="17.5703125" customWidth="1"/>
    <col min="4607" max="4607" width="12.5703125" customWidth="1"/>
    <col min="4608" max="4608" width="12" customWidth="1"/>
    <col min="4609" max="4609" width="9.85546875" customWidth="1"/>
    <col min="4610" max="4610" width="10.7109375" customWidth="1"/>
    <col min="4611" max="4611" width="11.28515625" customWidth="1"/>
    <col min="4612" max="4612" width="10.7109375" customWidth="1"/>
    <col min="4613" max="4615" width="14.85546875" customWidth="1"/>
    <col min="4616" max="4616" width="15.140625" customWidth="1"/>
    <col min="4617" max="4617" width="11.42578125" customWidth="1"/>
    <col min="4858" max="4858" width="4.5703125" customWidth="1"/>
    <col min="4859" max="4859" width="3.5703125" customWidth="1"/>
    <col min="4860" max="4860" width="44" customWidth="1"/>
    <col min="4861" max="4862" width="17.5703125" customWidth="1"/>
    <col min="4863" max="4863" width="12.5703125" customWidth="1"/>
    <col min="4864" max="4864" width="12" customWidth="1"/>
    <col min="4865" max="4865" width="9.85546875" customWidth="1"/>
    <col min="4866" max="4866" width="10.7109375" customWidth="1"/>
    <col min="4867" max="4867" width="11.28515625" customWidth="1"/>
    <col min="4868" max="4868" width="10.7109375" customWidth="1"/>
    <col min="4869" max="4871" width="14.85546875" customWidth="1"/>
    <col min="4872" max="4872" width="15.140625" customWidth="1"/>
    <col min="4873" max="4873" width="11.42578125" customWidth="1"/>
    <col min="5114" max="5114" width="4.5703125" customWidth="1"/>
    <col min="5115" max="5115" width="3.5703125" customWidth="1"/>
    <col min="5116" max="5116" width="44" customWidth="1"/>
    <col min="5117" max="5118" width="17.5703125" customWidth="1"/>
    <col min="5119" max="5119" width="12.5703125" customWidth="1"/>
    <col min="5120" max="5120" width="12" customWidth="1"/>
    <col min="5121" max="5121" width="9.85546875" customWidth="1"/>
    <col min="5122" max="5122" width="10.7109375" customWidth="1"/>
    <col min="5123" max="5123" width="11.28515625" customWidth="1"/>
    <col min="5124" max="5124" width="10.7109375" customWidth="1"/>
    <col min="5125" max="5127" width="14.85546875" customWidth="1"/>
    <col min="5128" max="5128" width="15.140625" customWidth="1"/>
    <col min="5129" max="5129" width="11.42578125" customWidth="1"/>
    <col min="5370" max="5370" width="4.5703125" customWidth="1"/>
    <col min="5371" max="5371" width="3.5703125" customWidth="1"/>
    <col min="5372" max="5372" width="44" customWidth="1"/>
    <col min="5373" max="5374" width="17.5703125" customWidth="1"/>
    <col min="5375" max="5375" width="12.5703125" customWidth="1"/>
    <col min="5376" max="5376" width="12" customWidth="1"/>
    <col min="5377" max="5377" width="9.85546875" customWidth="1"/>
    <col min="5378" max="5378" width="10.7109375" customWidth="1"/>
    <col min="5379" max="5379" width="11.28515625" customWidth="1"/>
    <col min="5380" max="5380" width="10.7109375" customWidth="1"/>
    <col min="5381" max="5383" width="14.85546875" customWidth="1"/>
    <col min="5384" max="5384" width="15.140625" customWidth="1"/>
    <col min="5385" max="5385" width="11.42578125" customWidth="1"/>
    <col min="5626" max="5626" width="4.5703125" customWidth="1"/>
    <col min="5627" max="5627" width="3.5703125" customWidth="1"/>
    <col min="5628" max="5628" width="44" customWidth="1"/>
    <col min="5629" max="5630" width="17.5703125" customWidth="1"/>
    <col min="5631" max="5631" width="12.5703125" customWidth="1"/>
    <col min="5632" max="5632" width="12" customWidth="1"/>
    <col min="5633" max="5633" width="9.85546875" customWidth="1"/>
    <col min="5634" max="5634" width="10.7109375" customWidth="1"/>
    <col min="5635" max="5635" width="11.28515625" customWidth="1"/>
    <col min="5636" max="5636" width="10.7109375" customWidth="1"/>
    <col min="5637" max="5639" width="14.85546875" customWidth="1"/>
    <col min="5640" max="5640" width="15.140625" customWidth="1"/>
    <col min="5641" max="5641" width="11.42578125" customWidth="1"/>
    <col min="5882" max="5882" width="4.5703125" customWidth="1"/>
    <col min="5883" max="5883" width="3.5703125" customWidth="1"/>
    <col min="5884" max="5884" width="44" customWidth="1"/>
    <col min="5885" max="5886" width="17.5703125" customWidth="1"/>
    <col min="5887" max="5887" width="12.5703125" customWidth="1"/>
    <col min="5888" max="5888" width="12" customWidth="1"/>
    <col min="5889" max="5889" width="9.85546875" customWidth="1"/>
    <col min="5890" max="5890" width="10.7109375" customWidth="1"/>
    <col min="5891" max="5891" width="11.28515625" customWidth="1"/>
    <col min="5892" max="5892" width="10.7109375" customWidth="1"/>
    <col min="5893" max="5895" width="14.85546875" customWidth="1"/>
    <col min="5896" max="5896" width="15.140625" customWidth="1"/>
    <col min="5897" max="5897" width="11.42578125" customWidth="1"/>
    <col min="6138" max="6138" width="4.5703125" customWidth="1"/>
    <col min="6139" max="6139" width="3.5703125" customWidth="1"/>
    <col min="6140" max="6140" width="44" customWidth="1"/>
    <col min="6141" max="6142" width="17.5703125" customWidth="1"/>
    <col min="6143" max="6143" width="12.5703125" customWidth="1"/>
    <col min="6144" max="6144" width="12" customWidth="1"/>
    <col min="6145" max="6145" width="9.85546875" customWidth="1"/>
    <col min="6146" max="6146" width="10.7109375" customWidth="1"/>
    <col min="6147" max="6147" width="11.28515625" customWidth="1"/>
    <col min="6148" max="6148" width="10.7109375" customWidth="1"/>
    <col min="6149" max="6151" width="14.85546875" customWidth="1"/>
    <col min="6152" max="6152" width="15.140625" customWidth="1"/>
    <col min="6153" max="6153" width="11.42578125" customWidth="1"/>
    <col min="6394" max="6394" width="4.5703125" customWidth="1"/>
    <col min="6395" max="6395" width="3.5703125" customWidth="1"/>
    <col min="6396" max="6396" width="44" customWidth="1"/>
    <col min="6397" max="6398" width="17.5703125" customWidth="1"/>
    <col min="6399" max="6399" width="12.5703125" customWidth="1"/>
    <col min="6400" max="6400" width="12" customWidth="1"/>
    <col min="6401" max="6401" width="9.85546875" customWidth="1"/>
    <col min="6402" max="6402" width="10.7109375" customWidth="1"/>
    <col min="6403" max="6403" width="11.28515625" customWidth="1"/>
    <col min="6404" max="6404" width="10.7109375" customWidth="1"/>
    <col min="6405" max="6407" width="14.85546875" customWidth="1"/>
    <col min="6408" max="6408" width="15.140625" customWidth="1"/>
    <col min="6409" max="6409" width="11.42578125" customWidth="1"/>
    <col min="6650" max="6650" width="4.5703125" customWidth="1"/>
    <col min="6651" max="6651" width="3.5703125" customWidth="1"/>
    <col min="6652" max="6652" width="44" customWidth="1"/>
    <col min="6653" max="6654" width="17.5703125" customWidth="1"/>
    <col min="6655" max="6655" width="12.5703125" customWidth="1"/>
    <col min="6656" max="6656" width="12" customWidth="1"/>
    <col min="6657" max="6657" width="9.85546875" customWidth="1"/>
    <col min="6658" max="6658" width="10.7109375" customWidth="1"/>
    <col min="6659" max="6659" width="11.28515625" customWidth="1"/>
    <col min="6660" max="6660" width="10.7109375" customWidth="1"/>
    <col min="6661" max="6663" width="14.85546875" customWidth="1"/>
    <col min="6664" max="6664" width="15.140625" customWidth="1"/>
    <col min="6665" max="6665" width="11.42578125" customWidth="1"/>
    <col min="6906" max="6906" width="4.5703125" customWidth="1"/>
    <col min="6907" max="6907" width="3.5703125" customWidth="1"/>
    <col min="6908" max="6908" width="44" customWidth="1"/>
    <col min="6909" max="6910" width="17.5703125" customWidth="1"/>
    <col min="6911" max="6911" width="12.5703125" customWidth="1"/>
    <col min="6912" max="6912" width="12" customWidth="1"/>
    <col min="6913" max="6913" width="9.85546875" customWidth="1"/>
    <col min="6914" max="6914" width="10.7109375" customWidth="1"/>
    <col min="6915" max="6915" width="11.28515625" customWidth="1"/>
    <col min="6916" max="6916" width="10.7109375" customWidth="1"/>
    <col min="6917" max="6919" width="14.85546875" customWidth="1"/>
    <col min="6920" max="6920" width="15.140625" customWidth="1"/>
    <col min="6921" max="6921" width="11.42578125" customWidth="1"/>
    <col min="7162" max="7162" width="4.5703125" customWidth="1"/>
    <col min="7163" max="7163" width="3.5703125" customWidth="1"/>
    <col min="7164" max="7164" width="44" customWidth="1"/>
    <col min="7165" max="7166" width="17.5703125" customWidth="1"/>
    <col min="7167" max="7167" width="12.5703125" customWidth="1"/>
    <col min="7168" max="7168" width="12" customWidth="1"/>
    <col min="7169" max="7169" width="9.85546875" customWidth="1"/>
    <col min="7170" max="7170" width="10.7109375" customWidth="1"/>
    <col min="7171" max="7171" width="11.28515625" customWidth="1"/>
    <col min="7172" max="7172" width="10.7109375" customWidth="1"/>
    <col min="7173" max="7175" width="14.85546875" customWidth="1"/>
    <col min="7176" max="7176" width="15.140625" customWidth="1"/>
    <col min="7177" max="7177" width="11.42578125" customWidth="1"/>
    <col min="7418" max="7418" width="4.5703125" customWidth="1"/>
    <col min="7419" max="7419" width="3.5703125" customWidth="1"/>
    <col min="7420" max="7420" width="44" customWidth="1"/>
    <col min="7421" max="7422" width="17.5703125" customWidth="1"/>
    <col min="7423" max="7423" width="12.5703125" customWidth="1"/>
    <col min="7424" max="7424" width="12" customWidth="1"/>
    <col min="7425" max="7425" width="9.85546875" customWidth="1"/>
    <col min="7426" max="7426" width="10.7109375" customWidth="1"/>
    <col min="7427" max="7427" width="11.28515625" customWidth="1"/>
    <col min="7428" max="7428" width="10.7109375" customWidth="1"/>
    <col min="7429" max="7431" width="14.85546875" customWidth="1"/>
    <col min="7432" max="7432" width="15.140625" customWidth="1"/>
    <col min="7433" max="7433" width="11.42578125" customWidth="1"/>
    <col min="7674" max="7674" width="4.5703125" customWidth="1"/>
    <col min="7675" max="7675" width="3.5703125" customWidth="1"/>
    <col min="7676" max="7676" width="44" customWidth="1"/>
    <col min="7677" max="7678" width="17.5703125" customWidth="1"/>
    <col min="7679" max="7679" width="12.5703125" customWidth="1"/>
    <col min="7680" max="7680" width="12" customWidth="1"/>
    <col min="7681" max="7681" width="9.85546875" customWidth="1"/>
    <col min="7682" max="7682" width="10.7109375" customWidth="1"/>
    <col min="7683" max="7683" width="11.28515625" customWidth="1"/>
    <col min="7684" max="7684" width="10.7109375" customWidth="1"/>
    <col min="7685" max="7687" width="14.85546875" customWidth="1"/>
    <col min="7688" max="7688" width="15.140625" customWidth="1"/>
    <col min="7689" max="7689" width="11.42578125" customWidth="1"/>
    <col min="7930" max="7930" width="4.5703125" customWidth="1"/>
    <col min="7931" max="7931" width="3.5703125" customWidth="1"/>
    <col min="7932" max="7932" width="44" customWidth="1"/>
    <col min="7933" max="7934" width="17.5703125" customWidth="1"/>
    <col min="7935" max="7935" width="12.5703125" customWidth="1"/>
    <col min="7936" max="7936" width="12" customWidth="1"/>
    <col min="7937" max="7937" width="9.85546875" customWidth="1"/>
    <col min="7938" max="7938" width="10.7109375" customWidth="1"/>
    <col min="7939" max="7939" width="11.28515625" customWidth="1"/>
    <col min="7940" max="7940" width="10.7109375" customWidth="1"/>
    <col min="7941" max="7943" width="14.85546875" customWidth="1"/>
    <col min="7944" max="7944" width="15.140625" customWidth="1"/>
    <col min="7945" max="7945" width="11.42578125" customWidth="1"/>
    <col min="8186" max="8186" width="4.5703125" customWidth="1"/>
    <col min="8187" max="8187" width="3.5703125" customWidth="1"/>
    <col min="8188" max="8188" width="44" customWidth="1"/>
    <col min="8189" max="8190" width="17.5703125" customWidth="1"/>
    <col min="8191" max="8191" width="12.5703125" customWidth="1"/>
    <col min="8192" max="8192" width="12" customWidth="1"/>
    <col min="8193" max="8193" width="9.85546875" customWidth="1"/>
    <col min="8194" max="8194" width="10.7109375" customWidth="1"/>
    <col min="8195" max="8195" width="11.28515625" customWidth="1"/>
    <col min="8196" max="8196" width="10.7109375" customWidth="1"/>
    <col min="8197" max="8199" width="14.85546875" customWidth="1"/>
    <col min="8200" max="8200" width="15.140625" customWidth="1"/>
    <col min="8201" max="8201" width="11.42578125" customWidth="1"/>
    <col min="8442" max="8442" width="4.5703125" customWidth="1"/>
    <col min="8443" max="8443" width="3.5703125" customWidth="1"/>
    <col min="8444" max="8444" width="44" customWidth="1"/>
    <col min="8445" max="8446" width="17.5703125" customWidth="1"/>
    <col min="8447" max="8447" width="12.5703125" customWidth="1"/>
    <col min="8448" max="8448" width="12" customWidth="1"/>
    <col min="8449" max="8449" width="9.85546875" customWidth="1"/>
    <col min="8450" max="8450" width="10.7109375" customWidth="1"/>
    <col min="8451" max="8451" width="11.28515625" customWidth="1"/>
    <col min="8452" max="8452" width="10.7109375" customWidth="1"/>
    <col min="8453" max="8455" width="14.85546875" customWidth="1"/>
    <col min="8456" max="8456" width="15.140625" customWidth="1"/>
    <col min="8457" max="8457" width="11.42578125" customWidth="1"/>
    <col min="8698" max="8698" width="4.5703125" customWidth="1"/>
    <col min="8699" max="8699" width="3.5703125" customWidth="1"/>
    <col min="8700" max="8700" width="44" customWidth="1"/>
    <col min="8701" max="8702" width="17.5703125" customWidth="1"/>
    <col min="8703" max="8703" width="12.5703125" customWidth="1"/>
    <col min="8704" max="8704" width="12" customWidth="1"/>
    <col min="8705" max="8705" width="9.85546875" customWidth="1"/>
    <col min="8706" max="8706" width="10.7109375" customWidth="1"/>
    <col min="8707" max="8707" width="11.28515625" customWidth="1"/>
    <col min="8708" max="8708" width="10.7109375" customWidth="1"/>
    <col min="8709" max="8711" width="14.85546875" customWidth="1"/>
    <col min="8712" max="8712" width="15.140625" customWidth="1"/>
    <col min="8713" max="8713" width="11.42578125" customWidth="1"/>
    <col min="8954" max="8954" width="4.5703125" customWidth="1"/>
    <col min="8955" max="8955" width="3.5703125" customWidth="1"/>
    <col min="8956" max="8956" width="44" customWidth="1"/>
    <col min="8957" max="8958" width="17.5703125" customWidth="1"/>
    <col min="8959" max="8959" width="12.5703125" customWidth="1"/>
    <col min="8960" max="8960" width="12" customWidth="1"/>
    <col min="8961" max="8961" width="9.85546875" customWidth="1"/>
    <col min="8962" max="8962" width="10.7109375" customWidth="1"/>
    <col min="8963" max="8963" width="11.28515625" customWidth="1"/>
    <col min="8964" max="8964" width="10.7109375" customWidth="1"/>
    <col min="8965" max="8967" width="14.85546875" customWidth="1"/>
    <col min="8968" max="8968" width="15.140625" customWidth="1"/>
    <col min="8969" max="8969" width="11.42578125" customWidth="1"/>
    <col min="9210" max="9210" width="4.5703125" customWidth="1"/>
    <col min="9211" max="9211" width="3.5703125" customWidth="1"/>
    <col min="9212" max="9212" width="44" customWidth="1"/>
    <col min="9213" max="9214" width="17.5703125" customWidth="1"/>
    <col min="9215" max="9215" width="12.5703125" customWidth="1"/>
    <col min="9216" max="9216" width="12" customWidth="1"/>
    <col min="9217" max="9217" width="9.85546875" customWidth="1"/>
    <col min="9218" max="9218" width="10.7109375" customWidth="1"/>
    <col min="9219" max="9219" width="11.28515625" customWidth="1"/>
    <col min="9220" max="9220" width="10.7109375" customWidth="1"/>
    <col min="9221" max="9223" width="14.85546875" customWidth="1"/>
    <col min="9224" max="9224" width="15.140625" customWidth="1"/>
    <col min="9225" max="9225" width="11.42578125" customWidth="1"/>
    <col min="9466" max="9466" width="4.5703125" customWidth="1"/>
    <col min="9467" max="9467" width="3.5703125" customWidth="1"/>
    <col min="9468" max="9468" width="44" customWidth="1"/>
    <col min="9469" max="9470" width="17.5703125" customWidth="1"/>
    <col min="9471" max="9471" width="12.5703125" customWidth="1"/>
    <col min="9472" max="9472" width="12" customWidth="1"/>
    <col min="9473" max="9473" width="9.85546875" customWidth="1"/>
    <col min="9474" max="9474" width="10.7109375" customWidth="1"/>
    <col min="9475" max="9475" width="11.28515625" customWidth="1"/>
    <col min="9476" max="9476" width="10.7109375" customWidth="1"/>
    <col min="9477" max="9479" width="14.85546875" customWidth="1"/>
    <col min="9480" max="9480" width="15.140625" customWidth="1"/>
    <col min="9481" max="9481" width="11.42578125" customWidth="1"/>
    <col min="9722" max="9722" width="4.5703125" customWidth="1"/>
    <col min="9723" max="9723" width="3.5703125" customWidth="1"/>
    <col min="9724" max="9724" width="44" customWidth="1"/>
    <col min="9725" max="9726" width="17.5703125" customWidth="1"/>
    <col min="9727" max="9727" width="12.5703125" customWidth="1"/>
    <col min="9728" max="9728" width="12" customWidth="1"/>
    <col min="9729" max="9729" width="9.85546875" customWidth="1"/>
    <col min="9730" max="9730" width="10.7109375" customWidth="1"/>
    <col min="9731" max="9731" width="11.28515625" customWidth="1"/>
    <col min="9732" max="9732" width="10.7109375" customWidth="1"/>
    <col min="9733" max="9735" width="14.85546875" customWidth="1"/>
    <col min="9736" max="9736" width="15.140625" customWidth="1"/>
    <col min="9737" max="9737" width="11.42578125" customWidth="1"/>
    <col min="9978" max="9978" width="4.5703125" customWidth="1"/>
    <col min="9979" max="9979" width="3.5703125" customWidth="1"/>
    <col min="9980" max="9980" width="44" customWidth="1"/>
    <col min="9981" max="9982" width="17.5703125" customWidth="1"/>
    <col min="9983" max="9983" width="12.5703125" customWidth="1"/>
    <col min="9984" max="9984" width="12" customWidth="1"/>
    <col min="9985" max="9985" width="9.85546875" customWidth="1"/>
    <col min="9986" max="9986" width="10.7109375" customWidth="1"/>
    <col min="9987" max="9987" width="11.28515625" customWidth="1"/>
    <col min="9988" max="9988" width="10.7109375" customWidth="1"/>
    <col min="9989" max="9991" width="14.85546875" customWidth="1"/>
    <col min="9992" max="9992" width="15.140625" customWidth="1"/>
    <col min="9993" max="9993" width="11.42578125" customWidth="1"/>
    <col min="10234" max="10234" width="4.5703125" customWidth="1"/>
    <col min="10235" max="10235" width="3.5703125" customWidth="1"/>
    <col min="10236" max="10236" width="44" customWidth="1"/>
    <col min="10237" max="10238" width="17.5703125" customWidth="1"/>
    <col min="10239" max="10239" width="12.5703125" customWidth="1"/>
    <col min="10240" max="10240" width="12" customWidth="1"/>
    <col min="10241" max="10241" width="9.85546875" customWidth="1"/>
    <col min="10242" max="10242" width="10.7109375" customWidth="1"/>
    <col min="10243" max="10243" width="11.28515625" customWidth="1"/>
    <col min="10244" max="10244" width="10.7109375" customWidth="1"/>
    <col min="10245" max="10247" width="14.85546875" customWidth="1"/>
    <col min="10248" max="10248" width="15.140625" customWidth="1"/>
    <col min="10249" max="10249" width="11.42578125" customWidth="1"/>
    <col min="10490" max="10490" width="4.5703125" customWidth="1"/>
    <col min="10491" max="10491" width="3.5703125" customWidth="1"/>
    <col min="10492" max="10492" width="44" customWidth="1"/>
    <col min="10493" max="10494" width="17.5703125" customWidth="1"/>
    <col min="10495" max="10495" width="12.5703125" customWidth="1"/>
    <col min="10496" max="10496" width="12" customWidth="1"/>
    <col min="10497" max="10497" width="9.85546875" customWidth="1"/>
    <col min="10498" max="10498" width="10.7109375" customWidth="1"/>
    <col min="10499" max="10499" width="11.28515625" customWidth="1"/>
    <col min="10500" max="10500" width="10.7109375" customWidth="1"/>
    <col min="10501" max="10503" width="14.85546875" customWidth="1"/>
    <col min="10504" max="10504" width="15.140625" customWidth="1"/>
    <col min="10505" max="10505" width="11.42578125" customWidth="1"/>
    <col min="10746" max="10746" width="4.5703125" customWidth="1"/>
    <col min="10747" max="10747" width="3.5703125" customWidth="1"/>
    <col min="10748" max="10748" width="44" customWidth="1"/>
    <col min="10749" max="10750" width="17.5703125" customWidth="1"/>
    <col min="10751" max="10751" width="12.5703125" customWidth="1"/>
    <col min="10752" max="10752" width="12" customWidth="1"/>
    <col min="10753" max="10753" width="9.85546875" customWidth="1"/>
    <col min="10754" max="10754" width="10.7109375" customWidth="1"/>
    <col min="10755" max="10755" width="11.28515625" customWidth="1"/>
    <col min="10756" max="10756" width="10.7109375" customWidth="1"/>
    <col min="10757" max="10759" width="14.85546875" customWidth="1"/>
    <col min="10760" max="10760" width="15.140625" customWidth="1"/>
    <col min="10761" max="10761" width="11.42578125" customWidth="1"/>
    <col min="11002" max="11002" width="4.5703125" customWidth="1"/>
    <col min="11003" max="11003" width="3.5703125" customWidth="1"/>
    <col min="11004" max="11004" width="44" customWidth="1"/>
    <col min="11005" max="11006" width="17.5703125" customWidth="1"/>
    <col min="11007" max="11007" width="12.5703125" customWidth="1"/>
    <col min="11008" max="11008" width="12" customWidth="1"/>
    <col min="11009" max="11009" width="9.85546875" customWidth="1"/>
    <col min="11010" max="11010" width="10.7109375" customWidth="1"/>
    <col min="11011" max="11011" width="11.28515625" customWidth="1"/>
    <col min="11012" max="11012" width="10.7109375" customWidth="1"/>
    <col min="11013" max="11015" width="14.85546875" customWidth="1"/>
    <col min="11016" max="11016" width="15.140625" customWidth="1"/>
    <col min="11017" max="11017" width="11.42578125" customWidth="1"/>
    <col min="11258" max="11258" width="4.5703125" customWidth="1"/>
    <col min="11259" max="11259" width="3.5703125" customWidth="1"/>
    <col min="11260" max="11260" width="44" customWidth="1"/>
    <col min="11261" max="11262" width="17.5703125" customWidth="1"/>
    <col min="11263" max="11263" width="12.5703125" customWidth="1"/>
    <col min="11264" max="11264" width="12" customWidth="1"/>
    <col min="11265" max="11265" width="9.85546875" customWidth="1"/>
    <col min="11266" max="11266" width="10.7109375" customWidth="1"/>
    <col min="11267" max="11267" width="11.28515625" customWidth="1"/>
    <col min="11268" max="11268" width="10.7109375" customWidth="1"/>
    <col min="11269" max="11271" width="14.85546875" customWidth="1"/>
    <col min="11272" max="11272" width="15.140625" customWidth="1"/>
    <col min="11273" max="11273" width="11.42578125" customWidth="1"/>
    <col min="11514" max="11514" width="4.5703125" customWidth="1"/>
    <col min="11515" max="11515" width="3.5703125" customWidth="1"/>
    <col min="11516" max="11516" width="44" customWidth="1"/>
    <col min="11517" max="11518" width="17.5703125" customWidth="1"/>
    <col min="11519" max="11519" width="12.5703125" customWidth="1"/>
    <col min="11520" max="11520" width="12" customWidth="1"/>
    <col min="11521" max="11521" width="9.85546875" customWidth="1"/>
    <col min="11522" max="11522" width="10.7109375" customWidth="1"/>
    <col min="11523" max="11523" width="11.28515625" customWidth="1"/>
    <col min="11524" max="11524" width="10.7109375" customWidth="1"/>
    <col min="11525" max="11527" width="14.85546875" customWidth="1"/>
    <col min="11528" max="11528" width="15.140625" customWidth="1"/>
    <col min="11529" max="11529" width="11.42578125" customWidth="1"/>
    <col min="11770" max="11770" width="4.5703125" customWidth="1"/>
    <col min="11771" max="11771" width="3.5703125" customWidth="1"/>
    <col min="11772" max="11772" width="44" customWidth="1"/>
    <col min="11773" max="11774" width="17.5703125" customWidth="1"/>
    <col min="11775" max="11775" width="12.5703125" customWidth="1"/>
    <col min="11776" max="11776" width="12" customWidth="1"/>
    <col min="11777" max="11777" width="9.85546875" customWidth="1"/>
    <col min="11778" max="11778" width="10.7109375" customWidth="1"/>
    <col min="11779" max="11779" width="11.28515625" customWidth="1"/>
    <col min="11780" max="11780" width="10.7109375" customWidth="1"/>
    <col min="11781" max="11783" width="14.85546875" customWidth="1"/>
    <col min="11784" max="11784" width="15.140625" customWidth="1"/>
    <col min="11785" max="11785" width="11.42578125" customWidth="1"/>
    <col min="12026" max="12026" width="4.5703125" customWidth="1"/>
    <col min="12027" max="12027" width="3.5703125" customWidth="1"/>
    <col min="12028" max="12028" width="44" customWidth="1"/>
    <col min="12029" max="12030" width="17.5703125" customWidth="1"/>
    <col min="12031" max="12031" width="12.5703125" customWidth="1"/>
    <col min="12032" max="12032" width="12" customWidth="1"/>
    <col min="12033" max="12033" width="9.85546875" customWidth="1"/>
    <col min="12034" max="12034" width="10.7109375" customWidth="1"/>
    <col min="12035" max="12035" width="11.28515625" customWidth="1"/>
    <col min="12036" max="12036" width="10.7109375" customWidth="1"/>
    <col min="12037" max="12039" width="14.85546875" customWidth="1"/>
    <col min="12040" max="12040" width="15.140625" customWidth="1"/>
    <col min="12041" max="12041" width="11.42578125" customWidth="1"/>
    <col min="12282" max="12282" width="4.5703125" customWidth="1"/>
    <col min="12283" max="12283" width="3.5703125" customWidth="1"/>
    <col min="12284" max="12284" width="44" customWidth="1"/>
    <col min="12285" max="12286" width="17.5703125" customWidth="1"/>
    <col min="12287" max="12287" width="12.5703125" customWidth="1"/>
    <col min="12288" max="12288" width="12" customWidth="1"/>
    <col min="12289" max="12289" width="9.85546875" customWidth="1"/>
    <col min="12290" max="12290" width="10.7109375" customWidth="1"/>
    <col min="12291" max="12291" width="11.28515625" customWidth="1"/>
    <col min="12292" max="12292" width="10.7109375" customWidth="1"/>
    <col min="12293" max="12295" width="14.85546875" customWidth="1"/>
    <col min="12296" max="12296" width="15.140625" customWidth="1"/>
    <col min="12297" max="12297" width="11.42578125" customWidth="1"/>
    <col min="12538" max="12538" width="4.5703125" customWidth="1"/>
    <col min="12539" max="12539" width="3.5703125" customWidth="1"/>
    <col min="12540" max="12540" width="44" customWidth="1"/>
    <col min="12541" max="12542" width="17.5703125" customWidth="1"/>
    <col min="12543" max="12543" width="12.5703125" customWidth="1"/>
    <col min="12544" max="12544" width="12" customWidth="1"/>
    <col min="12545" max="12545" width="9.85546875" customWidth="1"/>
    <col min="12546" max="12546" width="10.7109375" customWidth="1"/>
    <col min="12547" max="12547" width="11.28515625" customWidth="1"/>
    <col min="12548" max="12548" width="10.7109375" customWidth="1"/>
    <col min="12549" max="12551" width="14.85546875" customWidth="1"/>
    <col min="12552" max="12552" width="15.140625" customWidth="1"/>
    <col min="12553" max="12553" width="11.42578125" customWidth="1"/>
    <col min="12794" max="12794" width="4.5703125" customWidth="1"/>
    <col min="12795" max="12795" width="3.5703125" customWidth="1"/>
    <col min="12796" max="12796" width="44" customWidth="1"/>
    <col min="12797" max="12798" width="17.5703125" customWidth="1"/>
    <col min="12799" max="12799" width="12.5703125" customWidth="1"/>
    <col min="12800" max="12800" width="12" customWidth="1"/>
    <col min="12801" max="12801" width="9.85546875" customWidth="1"/>
    <col min="12802" max="12802" width="10.7109375" customWidth="1"/>
    <col min="12803" max="12803" width="11.28515625" customWidth="1"/>
    <col min="12804" max="12804" width="10.7109375" customWidth="1"/>
    <col min="12805" max="12807" width="14.85546875" customWidth="1"/>
    <col min="12808" max="12808" width="15.140625" customWidth="1"/>
    <col min="12809" max="12809" width="11.42578125" customWidth="1"/>
    <col min="13050" max="13050" width="4.5703125" customWidth="1"/>
    <col min="13051" max="13051" width="3.5703125" customWidth="1"/>
    <col min="13052" max="13052" width="44" customWidth="1"/>
    <col min="13053" max="13054" width="17.5703125" customWidth="1"/>
    <col min="13055" max="13055" width="12.5703125" customWidth="1"/>
    <col min="13056" max="13056" width="12" customWidth="1"/>
    <col min="13057" max="13057" width="9.85546875" customWidth="1"/>
    <col min="13058" max="13058" width="10.7109375" customWidth="1"/>
    <col min="13059" max="13059" width="11.28515625" customWidth="1"/>
    <col min="13060" max="13060" width="10.7109375" customWidth="1"/>
    <col min="13061" max="13063" width="14.85546875" customWidth="1"/>
    <col min="13064" max="13064" width="15.140625" customWidth="1"/>
    <col min="13065" max="13065" width="11.42578125" customWidth="1"/>
    <col min="13306" max="13306" width="4.5703125" customWidth="1"/>
    <col min="13307" max="13307" width="3.5703125" customWidth="1"/>
    <col min="13308" max="13308" width="44" customWidth="1"/>
    <col min="13309" max="13310" width="17.5703125" customWidth="1"/>
    <col min="13311" max="13311" width="12.5703125" customWidth="1"/>
    <col min="13312" max="13312" width="12" customWidth="1"/>
    <col min="13313" max="13313" width="9.85546875" customWidth="1"/>
    <col min="13314" max="13314" width="10.7109375" customWidth="1"/>
    <col min="13315" max="13315" width="11.28515625" customWidth="1"/>
    <col min="13316" max="13316" width="10.7109375" customWidth="1"/>
    <col min="13317" max="13319" width="14.85546875" customWidth="1"/>
    <col min="13320" max="13320" width="15.140625" customWidth="1"/>
    <col min="13321" max="13321" width="11.42578125" customWidth="1"/>
    <col min="13562" max="13562" width="4.5703125" customWidth="1"/>
    <col min="13563" max="13563" width="3.5703125" customWidth="1"/>
    <col min="13564" max="13564" width="44" customWidth="1"/>
    <col min="13565" max="13566" width="17.5703125" customWidth="1"/>
    <col min="13567" max="13567" width="12.5703125" customWidth="1"/>
    <col min="13568" max="13568" width="12" customWidth="1"/>
    <col min="13569" max="13569" width="9.85546875" customWidth="1"/>
    <col min="13570" max="13570" width="10.7109375" customWidth="1"/>
    <col min="13571" max="13571" width="11.28515625" customWidth="1"/>
    <col min="13572" max="13572" width="10.7109375" customWidth="1"/>
    <col min="13573" max="13575" width="14.85546875" customWidth="1"/>
    <col min="13576" max="13576" width="15.140625" customWidth="1"/>
    <col min="13577" max="13577" width="11.42578125" customWidth="1"/>
    <col min="13818" max="13818" width="4.5703125" customWidth="1"/>
    <col min="13819" max="13819" width="3.5703125" customWidth="1"/>
    <col min="13820" max="13820" width="44" customWidth="1"/>
    <col min="13821" max="13822" width="17.5703125" customWidth="1"/>
    <col min="13823" max="13823" width="12.5703125" customWidth="1"/>
    <col min="13824" max="13824" width="12" customWidth="1"/>
    <col min="13825" max="13825" width="9.85546875" customWidth="1"/>
    <col min="13826" max="13826" width="10.7109375" customWidth="1"/>
    <col min="13827" max="13827" width="11.28515625" customWidth="1"/>
    <col min="13828" max="13828" width="10.7109375" customWidth="1"/>
    <col min="13829" max="13831" width="14.85546875" customWidth="1"/>
    <col min="13832" max="13832" width="15.140625" customWidth="1"/>
    <col min="13833" max="13833" width="11.42578125" customWidth="1"/>
    <col min="14074" max="14074" width="4.5703125" customWidth="1"/>
    <col min="14075" max="14075" width="3.5703125" customWidth="1"/>
    <col min="14076" max="14076" width="44" customWidth="1"/>
    <col min="14077" max="14078" width="17.5703125" customWidth="1"/>
    <col min="14079" max="14079" width="12.5703125" customWidth="1"/>
    <col min="14080" max="14080" width="12" customWidth="1"/>
    <col min="14081" max="14081" width="9.85546875" customWidth="1"/>
    <col min="14082" max="14082" width="10.7109375" customWidth="1"/>
    <col min="14083" max="14083" width="11.28515625" customWidth="1"/>
    <col min="14084" max="14084" width="10.7109375" customWidth="1"/>
    <col min="14085" max="14087" width="14.85546875" customWidth="1"/>
    <col min="14088" max="14088" width="15.140625" customWidth="1"/>
    <col min="14089" max="14089" width="11.42578125" customWidth="1"/>
    <col min="14330" max="14330" width="4.5703125" customWidth="1"/>
    <col min="14331" max="14331" width="3.5703125" customWidth="1"/>
    <col min="14332" max="14332" width="44" customWidth="1"/>
    <col min="14333" max="14334" width="17.5703125" customWidth="1"/>
    <col min="14335" max="14335" width="12.5703125" customWidth="1"/>
    <col min="14336" max="14336" width="12" customWidth="1"/>
    <col min="14337" max="14337" width="9.85546875" customWidth="1"/>
    <col min="14338" max="14338" width="10.7109375" customWidth="1"/>
    <col min="14339" max="14339" width="11.28515625" customWidth="1"/>
    <col min="14340" max="14340" width="10.7109375" customWidth="1"/>
    <col min="14341" max="14343" width="14.85546875" customWidth="1"/>
    <col min="14344" max="14344" width="15.140625" customWidth="1"/>
    <col min="14345" max="14345" width="11.42578125" customWidth="1"/>
    <col min="14586" max="14586" width="4.5703125" customWidth="1"/>
    <col min="14587" max="14587" width="3.5703125" customWidth="1"/>
    <col min="14588" max="14588" width="44" customWidth="1"/>
    <col min="14589" max="14590" width="17.5703125" customWidth="1"/>
    <col min="14591" max="14591" width="12.5703125" customWidth="1"/>
    <col min="14592" max="14592" width="12" customWidth="1"/>
    <col min="14593" max="14593" width="9.85546875" customWidth="1"/>
    <col min="14594" max="14594" width="10.7109375" customWidth="1"/>
    <col min="14595" max="14595" width="11.28515625" customWidth="1"/>
    <col min="14596" max="14596" width="10.7109375" customWidth="1"/>
    <col min="14597" max="14599" width="14.85546875" customWidth="1"/>
    <col min="14600" max="14600" width="15.140625" customWidth="1"/>
    <col min="14601" max="14601" width="11.42578125" customWidth="1"/>
    <col min="14842" max="14842" width="4.5703125" customWidth="1"/>
    <col min="14843" max="14843" width="3.5703125" customWidth="1"/>
    <col min="14844" max="14844" width="44" customWidth="1"/>
    <col min="14845" max="14846" width="17.5703125" customWidth="1"/>
    <col min="14847" max="14847" width="12.5703125" customWidth="1"/>
    <col min="14848" max="14848" width="12" customWidth="1"/>
    <col min="14849" max="14849" width="9.85546875" customWidth="1"/>
    <col min="14850" max="14850" width="10.7109375" customWidth="1"/>
    <col min="14851" max="14851" width="11.28515625" customWidth="1"/>
    <col min="14852" max="14852" width="10.7109375" customWidth="1"/>
    <col min="14853" max="14855" width="14.85546875" customWidth="1"/>
    <col min="14856" max="14856" width="15.140625" customWidth="1"/>
    <col min="14857" max="14857" width="11.42578125" customWidth="1"/>
    <col min="15098" max="15098" width="4.5703125" customWidth="1"/>
    <col min="15099" max="15099" width="3.5703125" customWidth="1"/>
    <col min="15100" max="15100" width="44" customWidth="1"/>
    <col min="15101" max="15102" width="17.5703125" customWidth="1"/>
    <col min="15103" max="15103" width="12.5703125" customWidth="1"/>
    <col min="15104" max="15104" width="12" customWidth="1"/>
    <col min="15105" max="15105" width="9.85546875" customWidth="1"/>
    <col min="15106" max="15106" width="10.7109375" customWidth="1"/>
    <col min="15107" max="15107" width="11.28515625" customWidth="1"/>
    <col min="15108" max="15108" width="10.7109375" customWidth="1"/>
    <col min="15109" max="15111" width="14.85546875" customWidth="1"/>
    <col min="15112" max="15112" width="15.140625" customWidth="1"/>
    <col min="15113" max="15113" width="11.42578125" customWidth="1"/>
    <col min="15354" max="15354" width="4.5703125" customWidth="1"/>
    <col min="15355" max="15355" width="3.5703125" customWidth="1"/>
    <col min="15356" max="15356" width="44" customWidth="1"/>
    <col min="15357" max="15358" width="17.5703125" customWidth="1"/>
    <col min="15359" max="15359" width="12.5703125" customWidth="1"/>
    <col min="15360" max="15360" width="12" customWidth="1"/>
    <col min="15361" max="15361" width="9.85546875" customWidth="1"/>
    <col min="15362" max="15362" width="10.7109375" customWidth="1"/>
    <col min="15363" max="15363" width="11.28515625" customWidth="1"/>
    <col min="15364" max="15364" width="10.7109375" customWidth="1"/>
    <col min="15365" max="15367" width="14.85546875" customWidth="1"/>
    <col min="15368" max="15368" width="15.140625" customWidth="1"/>
    <col min="15369" max="15369" width="11.42578125" customWidth="1"/>
    <col min="15610" max="15610" width="4.5703125" customWidth="1"/>
    <col min="15611" max="15611" width="3.5703125" customWidth="1"/>
    <col min="15612" max="15612" width="44" customWidth="1"/>
    <col min="15613" max="15614" width="17.5703125" customWidth="1"/>
    <col min="15615" max="15615" width="12.5703125" customWidth="1"/>
    <col min="15616" max="15616" width="12" customWidth="1"/>
    <col min="15617" max="15617" width="9.85546875" customWidth="1"/>
    <col min="15618" max="15618" width="10.7109375" customWidth="1"/>
    <col min="15619" max="15619" width="11.28515625" customWidth="1"/>
    <col min="15620" max="15620" width="10.7109375" customWidth="1"/>
    <col min="15621" max="15623" width="14.85546875" customWidth="1"/>
    <col min="15624" max="15624" width="15.140625" customWidth="1"/>
    <col min="15625" max="15625" width="11.42578125" customWidth="1"/>
    <col min="15866" max="15866" width="4.5703125" customWidth="1"/>
    <col min="15867" max="15867" width="3.5703125" customWidth="1"/>
    <col min="15868" max="15868" width="44" customWidth="1"/>
    <col min="15869" max="15870" width="17.5703125" customWidth="1"/>
    <col min="15871" max="15871" width="12.5703125" customWidth="1"/>
    <col min="15872" max="15872" width="12" customWidth="1"/>
    <col min="15873" max="15873" width="9.85546875" customWidth="1"/>
    <col min="15874" max="15874" width="10.7109375" customWidth="1"/>
    <col min="15875" max="15875" width="11.28515625" customWidth="1"/>
    <col min="15876" max="15876" width="10.7109375" customWidth="1"/>
    <col min="15877" max="15879" width="14.85546875" customWidth="1"/>
    <col min="15880" max="15880" width="15.140625" customWidth="1"/>
    <col min="15881" max="15881" width="11.42578125" customWidth="1"/>
    <col min="16122" max="16122" width="4.5703125" customWidth="1"/>
    <col min="16123" max="16123" width="3.5703125" customWidth="1"/>
    <col min="16124" max="16124" width="44" customWidth="1"/>
    <col min="16125" max="16126" width="17.5703125" customWidth="1"/>
    <col min="16127" max="16127" width="12.5703125" customWidth="1"/>
    <col min="16128" max="16128" width="12" customWidth="1"/>
    <col min="16129" max="16129" width="9.85546875" customWidth="1"/>
    <col min="16130" max="16130" width="10.7109375" customWidth="1"/>
    <col min="16131" max="16131" width="11.28515625" customWidth="1"/>
    <col min="16132" max="16132" width="10.7109375" customWidth="1"/>
    <col min="16133" max="16135" width="14.85546875" customWidth="1"/>
    <col min="16136" max="16136" width="15.140625" customWidth="1"/>
    <col min="16137" max="16137" width="11.42578125" customWidth="1"/>
  </cols>
  <sheetData>
    <row r="1" spans="1:12">
      <c r="A1" t="s">
        <v>0</v>
      </c>
      <c r="E1" s="43"/>
    </row>
    <row r="2" spans="1:12">
      <c r="A2" t="s">
        <v>1</v>
      </c>
      <c r="E2" s="43"/>
    </row>
    <row r="3" spans="1:12">
      <c r="A3" t="s">
        <v>2</v>
      </c>
    </row>
    <row r="4" spans="1:12" ht="6" customHeight="1"/>
    <row r="5" spans="1:12">
      <c r="A5" t="s">
        <v>206</v>
      </c>
    </row>
    <row r="6" spans="1:12">
      <c r="A6" t="s">
        <v>106</v>
      </c>
    </row>
    <row r="8" spans="1:12">
      <c r="C8" s="2" t="s">
        <v>5</v>
      </c>
      <c r="D8" s="3" t="s">
        <v>6</v>
      </c>
      <c r="E8" s="4"/>
    </row>
    <row r="9" spans="1:12" ht="15.75">
      <c r="F9" s="5" t="s">
        <v>7</v>
      </c>
    </row>
    <row r="10" spans="1:12">
      <c r="C10" s="2" t="s">
        <v>8</v>
      </c>
      <c r="D10" s="6" t="s">
        <v>9</v>
      </c>
      <c r="E10" s="4"/>
      <c r="F10" s="61" t="s">
        <v>10</v>
      </c>
      <c r="G10" s="62"/>
      <c r="H10" s="63"/>
      <c r="I10" s="63"/>
      <c r="J10" s="62"/>
      <c r="K10" s="61" t="s">
        <v>11</v>
      </c>
      <c r="L10" s="63"/>
    </row>
    <row r="11" spans="1:12">
      <c r="C11" s="2" t="s">
        <v>12</v>
      </c>
      <c r="D11" s="6" t="s">
        <v>207</v>
      </c>
      <c r="E11" s="4"/>
      <c r="F11" s="61" t="s">
        <v>14</v>
      </c>
      <c r="G11" s="62"/>
      <c r="H11" s="63"/>
      <c r="I11" s="63"/>
      <c r="J11" s="62"/>
      <c r="K11" s="46" t="s">
        <v>15</v>
      </c>
      <c r="L11" s="46" t="s">
        <v>16</v>
      </c>
    </row>
    <row r="12" spans="1:12" ht="15" customHeight="1">
      <c r="C12" s="2" t="s">
        <v>17</v>
      </c>
      <c r="D12" s="6">
        <v>80</v>
      </c>
      <c r="E12" s="4"/>
      <c r="F12" s="68" t="s">
        <v>18</v>
      </c>
      <c r="G12" s="68" t="s">
        <v>19</v>
      </c>
      <c r="H12" s="68" t="s">
        <v>20</v>
      </c>
      <c r="I12" s="68" t="s">
        <v>21</v>
      </c>
      <c r="J12" s="68" t="s">
        <v>22</v>
      </c>
      <c r="K12" s="68" t="s">
        <v>21</v>
      </c>
      <c r="L12" s="60" t="s">
        <v>21</v>
      </c>
    </row>
    <row r="13" spans="1:12">
      <c r="C13" s="2" t="s">
        <v>23</v>
      </c>
      <c r="D13" s="6"/>
      <c r="E13" s="4"/>
      <c r="F13" s="69"/>
      <c r="G13" s="69"/>
      <c r="H13" s="69"/>
      <c r="I13" s="69"/>
      <c r="J13" s="69"/>
      <c r="K13" s="69"/>
      <c r="L13" s="60"/>
    </row>
    <row r="14" spans="1:12">
      <c r="C14" s="2" t="s">
        <v>24</v>
      </c>
      <c r="D14" s="6" t="s">
        <v>208</v>
      </c>
      <c r="E14" s="4"/>
      <c r="F14" s="70"/>
      <c r="G14" s="70"/>
      <c r="H14" s="70"/>
      <c r="I14" s="70"/>
      <c r="J14" s="70"/>
      <c r="K14" s="70"/>
      <c r="L14" s="60"/>
    </row>
    <row r="15" spans="1:12" ht="30">
      <c r="C15" s="7" t="s">
        <v>26</v>
      </c>
      <c r="D15" s="8">
        <v>6.7000000000000002E-3</v>
      </c>
      <c r="E15" s="4"/>
      <c r="F15" s="9">
        <f>SUM(F21,F23:F35)</f>
        <v>34110</v>
      </c>
      <c r="G15" s="9">
        <v>10925.812499999998</v>
      </c>
      <c r="H15" s="9">
        <f t="shared" ref="H15:K15" si="0">SUM(H21,H23:H35)</f>
        <v>311.38565625000001</v>
      </c>
      <c r="I15" s="9">
        <f t="shared" si="0"/>
        <v>240.36787499999991</v>
      </c>
      <c r="J15" s="9">
        <f t="shared" si="0"/>
        <v>207.59043749999995</v>
      </c>
      <c r="K15" s="10">
        <f t="shared" si="0"/>
        <v>1.4476379003558717E-2</v>
      </c>
      <c r="L15" s="9">
        <v>0</v>
      </c>
    </row>
    <row r="16" spans="1:12" ht="35.25" customHeight="1">
      <c r="C16" s="7" t="s">
        <v>27</v>
      </c>
      <c r="D16" s="11"/>
      <c r="E16" s="4"/>
    </row>
    <row r="17" spans="2:12">
      <c r="C17" s="12"/>
    </row>
    <row r="18" spans="2:12" s="14" customFormat="1">
      <c r="B18" s="13"/>
      <c r="F18" s="61" t="s">
        <v>10</v>
      </c>
      <c r="G18" s="62"/>
      <c r="H18" s="63"/>
      <c r="I18" s="63"/>
      <c r="J18" s="62"/>
      <c r="K18" s="61" t="s">
        <v>11</v>
      </c>
      <c r="L18" s="63"/>
    </row>
    <row r="19" spans="2:12" s="14" customFormat="1">
      <c r="B19" s="13"/>
      <c r="F19" s="61" t="s">
        <v>14</v>
      </c>
      <c r="G19" s="62"/>
      <c r="H19" s="63"/>
      <c r="I19" s="63"/>
      <c r="J19" s="62"/>
      <c r="K19" s="46" t="s">
        <v>15</v>
      </c>
      <c r="L19" s="46" t="s">
        <v>16</v>
      </c>
    </row>
    <row r="20" spans="2:12" s="17" customFormat="1" ht="45">
      <c r="B20" s="15"/>
      <c r="C20" s="64" t="s">
        <v>28</v>
      </c>
      <c r="D20" s="65"/>
      <c r="E20" s="16" t="s">
        <v>29</v>
      </c>
      <c r="F20" s="16" t="s">
        <v>18</v>
      </c>
      <c r="G20" s="16" t="s">
        <v>19</v>
      </c>
      <c r="H20" s="16" t="s">
        <v>20</v>
      </c>
      <c r="I20" s="16" t="s">
        <v>21</v>
      </c>
      <c r="J20" s="16" t="s">
        <v>22</v>
      </c>
      <c r="K20" s="16" t="s">
        <v>21</v>
      </c>
      <c r="L20" s="16" t="s">
        <v>21</v>
      </c>
    </row>
    <row r="21" spans="2:12" ht="22.5" customHeight="1">
      <c r="C21" s="66" t="s">
        <v>30</v>
      </c>
      <c r="D21" s="67"/>
      <c r="E21" s="18">
        <v>414792</v>
      </c>
      <c r="F21" s="19">
        <v>31500</v>
      </c>
      <c r="G21" s="19">
        <v>9990.9999999999982</v>
      </c>
      <c r="H21" s="19">
        <f>G21*0.0285</f>
        <v>284.74349999999998</v>
      </c>
      <c r="I21" s="19">
        <f>G21*0.022</f>
        <v>219.80199999999994</v>
      </c>
      <c r="J21" s="19">
        <f>G21*0.019</f>
        <v>189.82899999999995</v>
      </c>
      <c r="K21" s="20">
        <f>SUM(I21/30910)+D15</f>
        <v>1.3811032028469748E-2</v>
      </c>
      <c r="L21" s="19"/>
    </row>
    <row r="22" spans="2:12">
      <c r="B22" s="21" t="s">
        <v>31</v>
      </c>
      <c r="D22" s="22"/>
      <c r="E22" s="23"/>
      <c r="F22" s="24"/>
      <c r="G22" s="24"/>
      <c r="H22" s="24"/>
      <c r="I22" s="24"/>
      <c r="J22" s="24"/>
      <c r="K22" s="24"/>
      <c r="L22" s="24"/>
    </row>
    <row r="23" spans="2:12">
      <c r="C23" s="25" t="s">
        <v>32</v>
      </c>
      <c r="D23" s="26" t="s">
        <v>140</v>
      </c>
      <c r="E23" s="27" t="s">
        <v>34</v>
      </c>
      <c r="F23" s="11">
        <v>0</v>
      </c>
      <c r="G23" s="19">
        <v>0</v>
      </c>
      <c r="H23" s="19">
        <f t="shared" ref="H23:H35" si="1">G23*0.0285</f>
        <v>0</v>
      </c>
      <c r="I23" s="19">
        <f t="shared" ref="I23:I35" si="2">G23*0.022</f>
        <v>0</v>
      </c>
      <c r="J23" s="19">
        <f t="shared" ref="J23:J35" si="3">G23*0.019</f>
        <v>0</v>
      </c>
      <c r="K23" s="20">
        <f>SUM(I23/30910)</f>
        <v>0</v>
      </c>
      <c r="L23" s="19"/>
    </row>
    <row r="24" spans="2:12">
      <c r="C24" s="25" t="s">
        <v>35</v>
      </c>
      <c r="D24" s="26">
        <v>5</v>
      </c>
      <c r="E24" s="27" t="s">
        <v>34</v>
      </c>
      <c r="F24" s="11">
        <v>0</v>
      </c>
      <c r="G24" s="19">
        <v>0</v>
      </c>
      <c r="H24" s="19">
        <f t="shared" si="1"/>
        <v>0</v>
      </c>
      <c r="I24" s="19">
        <f t="shared" si="2"/>
        <v>0</v>
      </c>
      <c r="J24" s="19">
        <f t="shared" si="3"/>
        <v>0</v>
      </c>
      <c r="K24" s="20">
        <f t="shared" ref="K24:K87" si="4">SUM(I24/30910)</f>
        <v>0</v>
      </c>
      <c r="L24" s="19"/>
    </row>
    <row r="25" spans="2:12">
      <c r="C25" s="25" t="s">
        <v>36</v>
      </c>
      <c r="D25" s="26" t="s">
        <v>110</v>
      </c>
      <c r="E25" s="27" t="s">
        <v>34</v>
      </c>
      <c r="F25" s="11">
        <v>0</v>
      </c>
      <c r="G25" s="19">
        <v>0</v>
      </c>
      <c r="H25" s="19">
        <f t="shared" si="1"/>
        <v>0</v>
      </c>
      <c r="I25" s="19">
        <f t="shared" si="2"/>
        <v>0</v>
      </c>
      <c r="J25" s="19">
        <f t="shared" si="3"/>
        <v>0</v>
      </c>
      <c r="K25" s="20">
        <f t="shared" si="4"/>
        <v>0</v>
      </c>
      <c r="L25" s="19"/>
    </row>
    <row r="26" spans="2:12">
      <c r="C26" s="25" t="s">
        <v>39</v>
      </c>
      <c r="D26" s="26" t="s">
        <v>61</v>
      </c>
      <c r="E26" s="27">
        <v>414517</v>
      </c>
      <c r="F26" s="11">
        <v>2100</v>
      </c>
      <c r="G26" s="19">
        <v>834.8125</v>
      </c>
      <c r="H26" s="19">
        <f t="shared" si="1"/>
        <v>23.792156250000001</v>
      </c>
      <c r="I26" s="19">
        <f t="shared" si="2"/>
        <v>18.365874999999999</v>
      </c>
      <c r="J26" s="19">
        <f t="shared" si="3"/>
        <v>15.861437499999999</v>
      </c>
      <c r="K26" s="20">
        <f t="shared" si="4"/>
        <v>5.9417259786476867E-4</v>
      </c>
      <c r="L26" s="19"/>
    </row>
    <row r="27" spans="2:12">
      <c r="C27" s="25" t="s">
        <v>41</v>
      </c>
      <c r="D27" s="26" t="s">
        <v>140</v>
      </c>
      <c r="E27" s="27" t="s">
        <v>34</v>
      </c>
      <c r="F27" s="11">
        <v>0</v>
      </c>
      <c r="G27" s="19">
        <v>0</v>
      </c>
      <c r="H27" s="19">
        <f t="shared" si="1"/>
        <v>0</v>
      </c>
      <c r="I27" s="19">
        <f t="shared" si="2"/>
        <v>0</v>
      </c>
      <c r="J27" s="19">
        <f t="shared" si="3"/>
        <v>0</v>
      </c>
      <c r="K27" s="20">
        <f t="shared" si="4"/>
        <v>0</v>
      </c>
      <c r="L27" s="19"/>
    </row>
    <row r="28" spans="2:12">
      <c r="C28" s="25" t="s">
        <v>42</v>
      </c>
      <c r="D28" s="26" t="s">
        <v>141</v>
      </c>
      <c r="E28" s="27" t="s">
        <v>34</v>
      </c>
      <c r="F28" s="11">
        <v>0</v>
      </c>
      <c r="G28" s="19">
        <v>0</v>
      </c>
      <c r="H28" s="19">
        <f t="shared" si="1"/>
        <v>0</v>
      </c>
      <c r="I28" s="19">
        <f t="shared" si="2"/>
        <v>0</v>
      </c>
      <c r="J28" s="19">
        <f t="shared" si="3"/>
        <v>0</v>
      </c>
      <c r="K28" s="20">
        <f t="shared" si="4"/>
        <v>0</v>
      </c>
      <c r="L28" s="19"/>
    </row>
    <row r="29" spans="2:12" ht="30">
      <c r="C29" s="25" t="s">
        <v>44</v>
      </c>
      <c r="D29" s="29" t="s">
        <v>142</v>
      </c>
      <c r="E29" s="27" t="s">
        <v>34</v>
      </c>
      <c r="F29" s="11">
        <v>0</v>
      </c>
      <c r="G29" s="19">
        <v>0</v>
      </c>
      <c r="H29" s="19">
        <f t="shared" si="1"/>
        <v>0</v>
      </c>
      <c r="I29" s="19">
        <f t="shared" si="2"/>
        <v>0</v>
      </c>
      <c r="J29" s="19">
        <f t="shared" si="3"/>
        <v>0</v>
      </c>
      <c r="K29" s="20">
        <f t="shared" si="4"/>
        <v>0</v>
      </c>
      <c r="L29" s="19"/>
    </row>
    <row r="30" spans="2:12">
      <c r="C30" s="25" t="s">
        <v>46</v>
      </c>
      <c r="D30" s="26" t="s">
        <v>111</v>
      </c>
      <c r="E30" s="27" t="s">
        <v>34</v>
      </c>
      <c r="F30" s="11">
        <v>0</v>
      </c>
      <c r="G30" s="19">
        <v>0</v>
      </c>
      <c r="H30" s="19">
        <f t="shared" si="1"/>
        <v>0</v>
      </c>
      <c r="I30" s="19">
        <f t="shared" si="2"/>
        <v>0</v>
      </c>
      <c r="J30" s="19">
        <f t="shared" si="3"/>
        <v>0</v>
      </c>
      <c r="K30" s="20">
        <f t="shared" si="4"/>
        <v>0</v>
      </c>
      <c r="L30" s="19"/>
    </row>
    <row r="31" spans="2:12">
      <c r="C31" s="25" t="s">
        <v>48</v>
      </c>
      <c r="D31" s="26" t="s">
        <v>49</v>
      </c>
      <c r="E31" s="27" t="s">
        <v>34</v>
      </c>
      <c r="F31" s="11">
        <v>0</v>
      </c>
      <c r="G31" s="19">
        <v>0</v>
      </c>
      <c r="H31" s="19">
        <f t="shared" si="1"/>
        <v>0</v>
      </c>
      <c r="I31" s="19">
        <f t="shared" si="2"/>
        <v>0</v>
      </c>
      <c r="J31" s="19">
        <f t="shared" si="3"/>
        <v>0</v>
      </c>
      <c r="K31" s="20">
        <f t="shared" si="4"/>
        <v>0</v>
      </c>
      <c r="L31" s="19"/>
    </row>
    <row r="32" spans="2:12">
      <c r="C32" s="25" t="s">
        <v>50</v>
      </c>
      <c r="D32" s="26" t="s">
        <v>51</v>
      </c>
      <c r="E32" s="27" t="s">
        <v>34</v>
      </c>
      <c r="F32" s="11">
        <v>0</v>
      </c>
      <c r="G32" s="19">
        <v>0</v>
      </c>
      <c r="H32" s="19">
        <f t="shared" si="1"/>
        <v>0</v>
      </c>
      <c r="I32" s="19">
        <f t="shared" si="2"/>
        <v>0</v>
      </c>
      <c r="J32" s="19">
        <f t="shared" si="3"/>
        <v>0</v>
      </c>
      <c r="K32" s="20">
        <f t="shared" si="4"/>
        <v>0</v>
      </c>
      <c r="L32" s="19"/>
    </row>
    <row r="33" spans="2:12">
      <c r="C33" s="25" t="s">
        <v>52</v>
      </c>
      <c r="D33" s="26" t="s">
        <v>51</v>
      </c>
      <c r="E33" s="27" t="s">
        <v>34</v>
      </c>
      <c r="F33" s="11">
        <v>0</v>
      </c>
      <c r="G33" s="19">
        <v>0</v>
      </c>
      <c r="H33" s="19">
        <f t="shared" si="1"/>
        <v>0</v>
      </c>
      <c r="I33" s="19">
        <f t="shared" si="2"/>
        <v>0</v>
      </c>
      <c r="J33" s="19">
        <f t="shared" si="3"/>
        <v>0</v>
      </c>
      <c r="K33" s="20">
        <f t="shared" si="4"/>
        <v>0</v>
      </c>
      <c r="L33" s="19"/>
    </row>
    <row r="34" spans="2:12">
      <c r="C34" s="25" t="s">
        <v>53</v>
      </c>
      <c r="D34" s="26" t="s">
        <v>51</v>
      </c>
      <c r="E34" s="27" t="s">
        <v>38</v>
      </c>
      <c r="F34" s="11">
        <v>0</v>
      </c>
      <c r="G34" s="19">
        <v>0</v>
      </c>
      <c r="H34" s="19">
        <f t="shared" si="1"/>
        <v>0</v>
      </c>
      <c r="I34" s="19">
        <f t="shared" si="2"/>
        <v>0</v>
      </c>
      <c r="J34" s="19">
        <f t="shared" si="3"/>
        <v>0</v>
      </c>
      <c r="K34" s="20">
        <f t="shared" si="4"/>
        <v>0</v>
      </c>
      <c r="L34" s="19"/>
    </row>
    <row r="35" spans="2:12">
      <c r="C35" s="25" t="s">
        <v>54</v>
      </c>
      <c r="D35" s="26" t="s">
        <v>51</v>
      </c>
      <c r="E35" s="27"/>
      <c r="F35" s="11">
        <v>510</v>
      </c>
      <c r="G35" s="19">
        <v>100</v>
      </c>
      <c r="H35" s="19">
        <f t="shared" si="1"/>
        <v>2.85</v>
      </c>
      <c r="I35" s="19">
        <f t="shared" si="2"/>
        <v>2.1999999999999997</v>
      </c>
      <c r="J35" s="19">
        <f t="shared" si="3"/>
        <v>1.9</v>
      </c>
      <c r="K35" s="20">
        <f t="shared" si="4"/>
        <v>7.1174377224199285E-5</v>
      </c>
      <c r="L35" s="19"/>
    </row>
    <row r="36" spans="2:12">
      <c r="B36" s="1" t="s">
        <v>55</v>
      </c>
      <c r="D36" s="37"/>
      <c r="E36" s="12"/>
      <c r="F36" s="24"/>
      <c r="G36" s="24"/>
      <c r="H36" s="24"/>
      <c r="I36" s="24"/>
      <c r="J36" s="24"/>
      <c r="K36" s="24"/>
      <c r="L36" s="24"/>
    </row>
    <row r="37" spans="2:12">
      <c r="C37" s="25" t="s">
        <v>56</v>
      </c>
      <c r="D37" s="26" t="s">
        <v>51</v>
      </c>
      <c r="E37" s="27" t="s">
        <v>40</v>
      </c>
      <c r="F37" s="11">
        <v>0</v>
      </c>
      <c r="G37" s="19">
        <v>0</v>
      </c>
      <c r="H37" s="19">
        <f>G37*0.0285</f>
        <v>0</v>
      </c>
      <c r="I37" s="19">
        <f>G37*0.022</f>
        <v>0</v>
      </c>
      <c r="J37" s="19">
        <f>G37*0.019</f>
        <v>0</v>
      </c>
      <c r="K37" s="20">
        <f t="shared" si="4"/>
        <v>0</v>
      </c>
      <c r="L37" s="19"/>
    </row>
    <row r="38" spans="2:12">
      <c r="C38" s="25" t="s">
        <v>57</v>
      </c>
      <c r="D38" s="26" t="s">
        <v>51</v>
      </c>
      <c r="E38" s="27" t="s">
        <v>40</v>
      </c>
      <c r="F38" s="11">
        <v>0</v>
      </c>
      <c r="G38" s="19">
        <v>0</v>
      </c>
      <c r="H38" s="19">
        <f>G38*0.0285</f>
        <v>0</v>
      </c>
      <c r="I38" s="19">
        <f>G38*0.022</f>
        <v>0</v>
      </c>
      <c r="J38" s="19">
        <f>G38*0.019</f>
        <v>0</v>
      </c>
      <c r="K38" s="20">
        <f t="shared" si="4"/>
        <v>0</v>
      </c>
      <c r="L38" s="19"/>
    </row>
    <row r="39" spans="2:12">
      <c r="C39" s="25" t="s">
        <v>58</v>
      </c>
      <c r="D39" s="26" t="s">
        <v>51</v>
      </c>
      <c r="E39" s="27">
        <v>415050</v>
      </c>
      <c r="F39" s="11">
        <v>2200</v>
      </c>
      <c r="G39" s="19">
        <v>1024.8124999999998</v>
      </c>
      <c r="H39" s="19">
        <f>G39*0.0285</f>
        <v>29.207156249999993</v>
      </c>
      <c r="I39" s="19">
        <f>G39*0.022</f>
        <v>22.545874999999995</v>
      </c>
      <c r="J39" s="19">
        <f>G39*0.019</f>
        <v>19.471437499999997</v>
      </c>
      <c r="K39" s="20">
        <f t="shared" si="4"/>
        <v>7.2940391459074721E-4</v>
      </c>
      <c r="L39" s="19"/>
    </row>
    <row r="40" spans="2:12">
      <c r="C40" s="25" t="s">
        <v>59</v>
      </c>
      <c r="D40" s="26" t="s">
        <v>51</v>
      </c>
      <c r="E40" s="27" t="s">
        <v>34</v>
      </c>
      <c r="F40" s="11">
        <v>0</v>
      </c>
      <c r="G40" s="19">
        <v>0</v>
      </c>
      <c r="H40" s="19">
        <f>G40*0.0285</f>
        <v>0</v>
      </c>
      <c r="I40" s="19">
        <f>G40*0.022</f>
        <v>0</v>
      </c>
      <c r="J40" s="19">
        <f>G40*0.019</f>
        <v>0</v>
      </c>
      <c r="K40" s="20">
        <f t="shared" si="4"/>
        <v>0</v>
      </c>
      <c r="L40" s="19"/>
    </row>
    <row r="41" spans="2:12">
      <c r="B41" s="1" t="s">
        <v>60</v>
      </c>
      <c r="D41" s="37"/>
      <c r="E41" s="12"/>
      <c r="F41" s="24"/>
      <c r="G41" s="24"/>
      <c r="H41" s="24"/>
      <c r="I41" s="24"/>
      <c r="J41" s="24"/>
      <c r="K41" s="24"/>
      <c r="L41" s="24"/>
    </row>
    <row r="42" spans="2:12">
      <c r="C42" s="25" t="s">
        <v>39</v>
      </c>
      <c r="D42" s="26" t="s">
        <v>40</v>
      </c>
      <c r="E42" s="27">
        <v>414517</v>
      </c>
      <c r="F42" s="11">
        <v>2100</v>
      </c>
      <c r="G42" s="19">
        <v>834.8125</v>
      </c>
      <c r="H42" s="19">
        <f t="shared" ref="H42:H62" si="5">G42*0.0285</f>
        <v>23.792156250000001</v>
      </c>
      <c r="I42" s="19">
        <f t="shared" ref="I42:I62" si="6">G42*0.022</f>
        <v>18.365874999999999</v>
      </c>
      <c r="J42" s="19">
        <f t="shared" ref="J42:J62" si="7">G42*0.019</f>
        <v>15.861437499999999</v>
      </c>
      <c r="K42" s="20">
        <f t="shared" si="4"/>
        <v>5.9417259786476867E-4</v>
      </c>
      <c r="L42" s="19"/>
    </row>
    <row r="43" spans="2:12">
      <c r="C43" s="25" t="s">
        <v>62</v>
      </c>
      <c r="D43" s="26" t="s">
        <v>51</v>
      </c>
      <c r="E43" s="27">
        <v>412191</v>
      </c>
      <c r="F43" s="11">
        <v>2100</v>
      </c>
      <c r="G43" s="19">
        <v>68.874999999999986</v>
      </c>
      <c r="H43" s="19">
        <f t="shared" si="5"/>
        <v>1.9629374999999996</v>
      </c>
      <c r="I43" s="19">
        <f t="shared" si="6"/>
        <v>1.5152499999999995</v>
      </c>
      <c r="J43" s="19">
        <f t="shared" si="7"/>
        <v>1.3086249999999997</v>
      </c>
      <c r="K43" s="20">
        <f t="shared" si="4"/>
        <v>4.9021352313167244E-5</v>
      </c>
      <c r="L43" s="19"/>
    </row>
    <row r="44" spans="2:12">
      <c r="C44" s="25" t="s">
        <v>63</v>
      </c>
      <c r="D44" s="26" t="s">
        <v>64</v>
      </c>
      <c r="E44" s="27" t="s">
        <v>34</v>
      </c>
      <c r="F44" s="11">
        <v>0</v>
      </c>
      <c r="G44" s="19">
        <v>0</v>
      </c>
      <c r="H44" s="19">
        <f t="shared" si="5"/>
        <v>0</v>
      </c>
      <c r="I44" s="19">
        <f t="shared" si="6"/>
        <v>0</v>
      </c>
      <c r="J44" s="19">
        <f t="shared" si="7"/>
        <v>0</v>
      </c>
      <c r="K44" s="20">
        <f t="shared" si="4"/>
        <v>0</v>
      </c>
      <c r="L44" s="19"/>
    </row>
    <row r="45" spans="2:12">
      <c r="C45" s="25" t="s">
        <v>65</v>
      </c>
      <c r="D45" s="26" t="s">
        <v>51</v>
      </c>
      <c r="E45" s="27" t="s">
        <v>34</v>
      </c>
      <c r="F45" s="11">
        <v>0</v>
      </c>
      <c r="G45" s="19">
        <v>0</v>
      </c>
      <c r="H45" s="19">
        <f t="shared" si="5"/>
        <v>0</v>
      </c>
      <c r="I45" s="19">
        <f t="shared" si="6"/>
        <v>0</v>
      </c>
      <c r="J45" s="19">
        <f t="shared" si="7"/>
        <v>0</v>
      </c>
      <c r="K45" s="20">
        <f t="shared" si="4"/>
        <v>0</v>
      </c>
      <c r="L45" s="19"/>
    </row>
    <row r="46" spans="2:12">
      <c r="C46" s="25" t="s">
        <v>66</v>
      </c>
      <c r="D46" s="26" t="s">
        <v>51</v>
      </c>
      <c r="E46" s="27" t="s">
        <v>34</v>
      </c>
      <c r="F46" s="11">
        <v>0</v>
      </c>
      <c r="G46" s="19">
        <v>0</v>
      </c>
      <c r="H46" s="19">
        <f t="shared" si="5"/>
        <v>0</v>
      </c>
      <c r="I46" s="19">
        <f t="shared" si="6"/>
        <v>0</v>
      </c>
      <c r="J46" s="19">
        <f t="shared" si="7"/>
        <v>0</v>
      </c>
      <c r="K46" s="20">
        <f t="shared" si="4"/>
        <v>0</v>
      </c>
      <c r="L46" s="19"/>
    </row>
    <row r="47" spans="2:12">
      <c r="C47" s="25" t="s">
        <v>67</v>
      </c>
      <c r="D47" s="26" t="s">
        <v>68</v>
      </c>
      <c r="E47" s="27">
        <v>414945</v>
      </c>
      <c r="F47" s="11">
        <v>1150</v>
      </c>
      <c r="G47" s="19">
        <v>548.62499999999989</v>
      </c>
      <c r="H47" s="19">
        <f t="shared" si="5"/>
        <v>15.635812499999997</v>
      </c>
      <c r="I47" s="19">
        <f t="shared" si="6"/>
        <v>12.069749999999997</v>
      </c>
      <c r="J47" s="19">
        <f t="shared" si="7"/>
        <v>10.423874999999997</v>
      </c>
      <c r="K47" s="20">
        <f t="shared" si="4"/>
        <v>3.9048042704626328E-4</v>
      </c>
      <c r="L47" s="19"/>
    </row>
    <row r="48" spans="2:12">
      <c r="C48" s="25" t="s">
        <v>69</v>
      </c>
      <c r="D48" s="26" t="s">
        <v>51</v>
      </c>
      <c r="E48" s="27" t="s">
        <v>34</v>
      </c>
      <c r="F48" s="11">
        <v>0</v>
      </c>
      <c r="G48" s="19">
        <v>0</v>
      </c>
      <c r="H48" s="19">
        <f t="shared" si="5"/>
        <v>0</v>
      </c>
      <c r="I48" s="19">
        <f t="shared" si="6"/>
        <v>0</v>
      </c>
      <c r="J48" s="19">
        <f t="shared" si="7"/>
        <v>0</v>
      </c>
      <c r="K48" s="20">
        <f t="shared" si="4"/>
        <v>0</v>
      </c>
      <c r="L48" s="19"/>
    </row>
    <row r="49" spans="2:12" ht="17.25" customHeight="1">
      <c r="C49" s="25" t="s">
        <v>70</v>
      </c>
      <c r="D49" s="26" t="s">
        <v>51</v>
      </c>
      <c r="E49" s="27" t="s">
        <v>34</v>
      </c>
      <c r="F49" s="11">
        <v>0</v>
      </c>
      <c r="G49" s="19">
        <v>0</v>
      </c>
      <c r="H49" s="19">
        <f t="shared" si="5"/>
        <v>0</v>
      </c>
      <c r="I49" s="19">
        <f t="shared" si="6"/>
        <v>0</v>
      </c>
      <c r="J49" s="19">
        <f t="shared" si="7"/>
        <v>0</v>
      </c>
      <c r="K49" s="20">
        <f t="shared" si="4"/>
        <v>0</v>
      </c>
      <c r="L49" s="19"/>
    </row>
    <row r="50" spans="2:12">
      <c r="C50" s="25" t="s">
        <v>71</v>
      </c>
      <c r="D50" s="26" t="s">
        <v>51</v>
      </c>
      <c r="E50" s="27" t="s">
        <v>34</v>
      </c>
      <c r="F50" s="11">
        <v>0</v>
      </c>
      <c r="G50" s="19">
        <v>0</v>
      </c>
      <c r="H50" s="19">
        <f t="shared" si="5"/>
        <v>0</v>
      </c>
      <c r="I50" s="19">
        <f t="shared" si="6"/>
        <v>0</v>
      </c>
      <c r="J50" s="19">
        <f t="shared" si="7"/>
        <v>0</v>
      </c>
      <c r="K50" s="20">
        <f t="shared" si="4"/>
        <v>0</v>
      </c>
      <c r="L50" s="19"/>
    </row>
    <row r="51" spans="2:12">
      <c r="C51" s="25" t="s">
        <v>72</v>
      </c>
      <c r="D51" s="26" t="s">
        <v>73</v>
      </c>
      <c r="E51" s="27" t="s">
        <v>34</v>
      </c>
      <c r="F51" s="11">
        <v>0</v>
      </c>
      <c r="G51" s="19">
        <v>0</v>
      </c>
      <c r="H51" s="19">
        <f t="shared" si="5"/>
        <v>0</v>
      </c>
      <c r="I51" s="19">
        <f t="shared" si="6"/>
        <v>0</v>
      </c>
      <c r="J51" s="19">
        <f t="shared" si="7"/>
        <v>0</v>
      </c>
      <c r="K51" s="20">
        <f t="shared" si="4"/>
        <v>0</v>
      </c>
      <c r="L51" s="19"/>
    </row>
    <row r="52" spans="2:12" ht="30">
      <c r="C52" s="25" t="s">
        <v>74</v>
      </c>
      <c r="D52" s="26" t="s">
        <v>51</v>
      </c>
      <c r="E52" s="27" t="s">
        <v>34</v>
      </c>
      <c r="F52" s="11">
        <v>0</v>
      </c>
      <c r="G52" s="19">
        <v>0</v>
      </c>
      <c r="H52" s="19">
        <f t="shared" si="5"/>
        <v>0</v>
      </c>
      <c r="I52" s="19">
        <f t="shared" si="6"/>
        <v>0</v>
      </c>
      <c r="J52" s="19">
        <f t="shared" si="7"/>
        <v>0</v>
      </c>
      <c r="K52" s="20">
        <f t="shared" si="4"/>
        <v>0</v>
      </c>
      <c r="L52" s="19"/>
    </row>
    <row r="53" spans="2:12" ht="30">
      <c r="C53" s="25" t="s">
        <v>75</v>
      </c>
      <c r="D53" s="26" t="s">
        <v>51</v>
      </c>
      <c r="E53" s="27" t="s">
        <v>34</v>
      </c>
      <c r="F53" s="11">
        <v>0</v>
      </c>
      <c r="G53" s="19">
        <v>0</v>
      </c>
      <c r="H53" s="19">
        <f t="shared" si="5"/>
        <v>0</v>
      </c>
      <c r="I53" s="19">
        <f t="shared" si="6"/>
        <v>0</v>
      </c>
      <c r="J53" s="19">
        <f t="shared" si="7"/>
        <v>0</v>
      </c>
      <c r="K53" s="20">
        <f t="shared" si="4"/>
        <v>0</v>
      </c>
      <c r="L53" s="19"/>
    </row>
    <row r="54" spans="2:12">
      <c r="C54" s="25" t="s">
        <v>76</v>
      </c>
      <c r="D54" s="26" t="s">
        <v>51</v>
      </c>
      <c r="E54" s="27" t="s">
        <v>34</v>
      </c>
      <c r="F54" s="11">
        <v>0</v>
      </c>
      <c r="G54" s="19">
        <v>0</v>
      </c>
      <c r="H54" s="19">
        <f t="shared" si="5"/>
        <v>0</v>
      </c>
      <c r="I54" s="19">
        <f t="shared" si="6"/>
        <v>0</v>
      </c>
      <c r="J54" s="19">
        <f t="shared" si="7"/>
        <v>0</v>
      </c>
      <c r="K54" s="20">
        <f t="shared" si="4"/>
        <v>0</v>
      </c>
      <c r="L54" s="19"/>
    </row>
    <row r="55" spans="2:12">
      <c r="C55" s="25" t="s">
        <v>77</v>
      </c>
      <c r="D55" s="26" t="s">
        <v>51</v>
      </c>
      <c r="E55" s="27" t="s">
        <v>34</v>
      </c>
      <c r="F55" s="11">
        <v>0</v>
      </c>
      <c r="G55" s="19">
        <v>0</v>
      </c>
      <c r="H55" s="19">
        <f t="shared" si="5"/>
        <v>0</v>
      </c>
      <c r="I55" s="19">
        <f t="shared" si="6"/>
        <v>0</v>
      </c>
      <c r="J55" s="19">
        <f t="shared" si="7"/>
        <v>0</v>
      </c>
      <c r="K55" s="20">
        <f t="shared" si="4"/>
        <v>0</v>
      </c>
      <c r="L55" s="19"/>
    </row>
    <row r="56" spans="2:12" ht="30">
      <c r="C56" s="25" t="s">
        <v>78</v>
      </c>
      <c r="D56" s="26" t="s">
        <v>51</v>
      </c>
      <c r="E56" s="27" t="s">
        <v>34</v>
      </c>
      <c r="F56" s="11">
        <v>0</v>
      </c>
      <c r="G56" s="19">
        <v>0</v>
      </c>
      <c r="H56" s="19">
        <f t="shared" si="5"/>
        <v>0</v>
      </c>
      <c r="I56" s="19">
        <f t="shared" si="6"/>
        <v>0</v>
      </c>
      <c r="J56" s="19">
        <f t="shared" si="7"/>
        <v>0</v>
      </c>
      <c r="K56" s="20">
        <f t="shared" si="4"/>
        <v>0</v>
      </c>
      <c r="L56" s="19"/>
    </row>
    <row r="57" spans="2:12" ht="30">
      <c r="C57" s="25" t="s">
        <v>79</v>
      </c>
      <c r="D57" s="26" t="s">
        <v>51</v>
      </c>
      <c r="E57" s="27" t="s">
        <v>34</v>
      </c>
      <c r="F57" s="11">
        <v>0</v>
      </c>
      <c r="G57" s="19">
        <v>0</v>
      </c>
      <c r="H57" s="19">
        <f t="shared" si="5"/>
        <v>0</v>
      </c>
      <c r="I57" s="19">
        <f t="shared" si="6"/>
        <v>0</v>
      </c>
      <c r="J57" s="19">
        <f t="shared" si="7"/>
        <v>0</v>
      </c>
      <c r="K57" s="20">
        <f t="shared" si="4"/>
        <v>0</v>
      </c>
      <c r="L57" s="19"/>
    </row>
    <row r="58" spans="2:12">
      <c r="C58" s="25" t="s">
        <v>80</v>
      </c>
      <c r="D58" s="26" t="s">
        <v>51</v>
      </c>
      <c r="E58" s="27" t="s">
        <v>34</v>
      </c>
      <c r="F58" s="11">
        <v>0</v>
      </c>
      <c r="G58" s="19">
        <v>0</v>
      </c>
      <c r="H58" s="19">
        <f t="shared" si="5"/>
        <v>0</v>
      </c>
      <c r="I58" s="19">
        <f t="shared" si="6"/>
        <v>0</v>
      </c>
      <c r="J58" s="19">
        <f t="shared" si="7"/>
        <v>0</v>
      </c>
      <c r="K58" s="20">
        <f t="shared" si="4"/>
        <v>0</v>
      </c>
      <c r="L58" s="19"/>
    </row>
    <row r="59" spans="2:12">
      <c r="C59" s="25" t="s">
        <v>81</v>
      </c>
      <c r="D59" s="26" t="s">
        <v>51</v>
      </c>
      <c r="E59" s="27">
        <v>414957</v>
      </c>
      <c r="F59" s="11">
        <v>3200</v>
      </c>
      <c r="G59" s="19">
        <v>1079.4374999999998</v>
      </c>
      <c r="H59" s="19">
        <f t="shared" si="5"/>
        <v>30.763968749999993</v>
      </c>
      <c r="I59" s="19">
        <f t="shared" si="6"/>
        <v>23.747624999999992</v>
      </c>
      <c r="J59" s="19">
        <f t="shared" si="7"/>
        <v>20.509312499999997</v>
      </c>
      <c r="K59" s="20">
        <f t="shared" si="4"/>
        <v>7.6828291814946598E-4</v>
      </c>
      <c r="L59" s="19"/>
    </row>
    <row r="60" spans="2:12" ht="30">
      <c r="C60" s="25" t="s">
        <v>82</v>
      </c>
      <c r="D60" s="26" t="s">
        <v>51</v>
      </c>
      <c r="E60" s="27" t="s">
        <v>38</v>
      </c>
      <c r="F60" s="11">
        <v>0</v>
      </c>
      <c r="G60" s="19">
        <v>0</v>
      </c>
      <c r="H60" s="19">
        <f t="shared" si="5"/>
        <v>0</v>
      </c>
      <c r="I60" s="19">
        <f t="shared" si="6"/>
        <v>0</v>
      </c>
      <c r="J60" s="19">
        <f t="shared" si="7"/>
        <v>0</v>
      </c>
      <c r="K60" s="20">
        <f t="shared" si="4"/>
        <v>0</v>
      </c>
      <c r="L60" s="19"/>
    </row>
    <row r="61" spans="2:12">
      <c r="C61" s="25" t="s">
        <v>83</v>
      </c>
      <c r="D61" s="26" t="s">
        <v>51</v>
      </c>
      <c r="E61" s="27" t="s">
        <v>84</v>
      </c>
      <c r="F61" s="11">
        <v>5705</v>
      </c>
      <c r="G61" s="19">
        <v>4840</v>
      </c>
      <c r="H61" s="19">
        <f t="shared" si="5"/>
        <v>137.94</v>
      </c>
      <c r="I61" s="19">
        <f t="shared" si="6"/>
        <v>106.47999999999999</v>
      </c>
      <c r="J61" s="19">
        <f t="shared" si="7"/>
        <v>91.96</v>
      </c>
      <c r="K61" s="20">
        <f t="shared" si="4"/>
        <v>3.444839857651245E-3</v>
      </c>
      <c r="L61" s="19"/>
    </row>
    <row r="62" spans="2:12">
      <c r="C62" s="25" t="s">
        <v>85</v>
      </c>
      <c r="D62" s="26" t="s">
        <v>51</v>
      </c>
      <c r="E62" s="27"/>
      <c r="F62" s="11">
        <v>6000</v>
      </c>
      <c r="G62" s="19">
        <v>4000</v>
      </c>
      <c r="H62" s="19">
        <f t="shared" si="5"/>
        <v>114</v>
      </c>
      <c r="I62" s="19">
        <f t="shared" si="6"/>
        <v>88</v>
      </c>
      <c r="J62" s="19">
        <f t="shared" si="7"/>
        <v>76</v>
      </c>
      <c r="K62" s="20">
        <f t="shared" si="4"/>
        <v>2.8469750889679717E-3</v>
      </c>
      <c r="L62" s="19"/>
    </row>
    <row r="63" spans="2:12">
      <c r="B63" s="1" t="s">
        <v>86</v>
      </c>
      <c r="C63" s="30"/>
      <c r="D63" s="31"/>
      <c r="E63" s="32"/>
      <c r="F63" s="33"/>
      <c r="G63" s="33"/>
      <c r="H63" s="33"/>
      <c r="I63" s="33"/>
      <c r="J63" s="33"/>
      <c r="K63" s="33"/>
      <c r="L63" s="33"/>
    </row>
    <row r="64" spans="2:12">
      <c r="C64" s="25" t="s">
        <v>87</v>
      </c>
      <c r="D64" s="26" t="s">
        <v>51</v>
      </c>
      <c r="E64" s="27" t="s">
        <v>40</v>
      </c>
      <c r="F64" s="11">
        <v>0</v>
      </c>
      <c r="G64" s="19">
        <v>0</v>
      </c>
      <c r="H64" s="19">
        <f>G64*0.0285</f>
        <v>0</v>
      </c>
      <c r="I64" s="19">
        <f>G64*0.022</f>
        <v>0</v>
      </c>
      <c r="J64" s="19">
        <f>G64*0.019</f>
        <v>0</v>
      </c>
      <c r="K64" s="20">
        <f t="shared" si="4"/>
        <v>0</v>
      </c>
      <c r="L64" s="19"/>
    </row>
    <row r="65" spans="2:12">
      <c r="C65" s="25" t="s">
        <v>88</v>
      </c>
      <c r="D65" s="26" t="s">
        <v>51</v>
      </c>
      <c r="E65" s="27" t="s">
        <v>40</v>
      </c>
      <c r="F65" s="11">
        <v>0</v>
      </c>
      <c r="G65" s="19">
        <v>0</v>
      </c>
      <c r="H65" s="19">
        <f>G65*0.0285</f>
        <v>0</v>
      </c>
      <c r="I65" s="19">
        <f>G65*0.022</f>
        <v>0</v>
      </c>
      <c r="J65" s="19">
        <f>G65*0.019</f>
        <v>0</v>
      </c>
      <c r="K65" s="20">
        <f t="shared" si="4"/>
        <v>0</v>
      </c>
      <c r="L65" s="19"/>
    </row>
    <row r="66" spans="2:12" ht="30">
      <c r="C66" s="25" t="s">
        <v>89</v>
      </c>
      <c r="D66" s="26" t="s">
        <v>51</v>
      </c>
      <c r="E66" s="27" t="s">
        <v>40</v>
      </c>
      <c r="F66" s="11">
        <v>0</v>
      </c>
      <c r="G66" s="19">
        <v>0</v>
      </c>
      <c r="H66" s="19">
        <f>G66*0.0285</f>
        <v>0</v>
      </c>
      <c r="I66" s="19">
        <f>G66*0.022</f>
        <v>0</v>
      </c>
      <c r="J66" s="19">
        <f>G66*0.019</f>
        <v>0</v>
      </c>
      <c r="K66" s="20">
        <f t="shared" si="4"/>
        <v>0</v>
      </c>
      <c r="L66" s="19"/>
    </row>
    <row r="67" spans="2:12">
      <c r="B67" s="1" t="s">
        <v>90</v>
      </c>
      <c r="F67" s="24"/>
      <c r="G67" s="24"/>
      <c r="H67" s="24"/>
      <c r="I67" s="24"/>
      <c r="J67" s="24"/>
      <c r="K67" s="24"/>
      <c r="L67" s="24"/>
    </row>
    <row r="68" spans="2:12">
      <c r="C68" s="57" t="s">
        <v>162</v>
      </c>
      <c r="D68" s="58"/>
      <c r="E68" s="59"/>
      <c r="F68" s="34">
        <v>2100</v>
      </c>
      <c r="G68" s="19">
        <v>834.8125</v>
      </c>
      <c r="H68" s="19">
        <f t="shared" ref="H68:H116" si="8">G68*0.0285</f>
        <v>23.792156250000001</v>
      </c>
      <c r="I68" s="19">
        <f t="shared" ref="I68:I116" si="9">G68*0.022</f>
        <v>18.365874999999999</v>
      </c>
      <c r="J68" s="19">
        <f t="shared" ref="J68:J116" si="10">G68*0.019</f>
        <v>15.861437499999999</v>
      </c>
      <c r="K68" s="20">
        <f t="shared" si="4"/>
        <v>5.9417259786476867E-4</v>
      </c>
      <c r="L68" s="19"/>
    </row>
    <row r="69" spans="2:12">
      <c r="C69" s="57" t="s">
        <v>163</v>
      </c>
      <c r="D69" s="58"/>
      <c r="E69" s="59"/>
      <c r="F69" s="34">
        <v>3200</v>
      </c>
      <c r="G69" s="19">
        <v>1079.4374999999998</v>
      </c>
      <c r="H69" s="19">
        <f t="shared" si="8"/>
        <v>30.763968749999993</v>
      </c>
      <c r="I69" s="19">
        <f t="shared" si="9"/>
        <v>23.747624999999992</v>
      </c>
      <c r="J69" s="19">
        <f t="shared" si="10"/>
        <v>20.509312499999997</v>
      </c>
      <c r="K69" s="20">
        <f t="shared" si="4"/>
        <v>7.6828291814946598E-4</v>
      </c>
      <c r="L69" s="19"/>
    </row>
    <row r="70" spans="2:12">
      <c r="C70" s="57" t="s">
        <v>164</v>
      </c>
      <c r="D70" s="58"/>
      <c r="E70" s="59"/>
      <c r="F70" s="34">
        <v>5500</v>
      </c>
      <c r="G70" s="19">
        <v>1617.3749999999998</v>
      </c>
      <c r="H70" s="19">
        <f t="shared" si="8"/>
        <v>46.095187499999994</v>
      </c>
      <c r="I70" s="19">
        <f t="shared" si="9"/>
        <v>35.582249999999995</v>
      </c>
      <c r="J70" s="19">
        <f t="shared" si="10"/>
        <v>30.730124999999994</v>
      </c>
      <c r="K70" s="20">
        <f t="shared" si="4"/>
        <v>1.1511565836298931E-3</v>
      </c>
      <c r="L70" s="19"/>
    </row>
    <row r="71" spans="2:12">
      <c r="C71" s="57" t="s">
        <v>165</v>
      </c>
      <c r="D71" s="58"/>
      <c r="E71" s="59"/>
      <c r="F71" s="34">
        <v>5500</v>
      </c>
      <c r="G71" s="19">
        <v>2023.4999999999998</v>
      </c>
      <c r="H71" s="19">
        <f t="shared" si="8"/>
        <v>57.669749999999993</v>
      </c>
      <c r="I71" s="19">
        <f t="shared" si="9"/>
        <v>44.516999999999996</v>
      </c>
      <c r="J71" s="19">
        <f t="shared" si="10"/>
        <v>38.446499999999993</v>
      </c>
      <c r="K71" s="20">
        <f t="shared" si="4"/>
        <v>1.4402135231316724E-3</v>
      </c>
      <c r="L71" s="19"/>
    </row>
    <row r="72" spans="2:12">
      <c r="C72" s="57" t="s">
        <v>166</v>
      </c>
      <c r="D72" s="58"/>
      <c r="E72" s="59"/>
      <c r="F72" s="34">
        <v>920</v>
      </c>
      <c r="G72" s="19">
        <v>249.375</v>
      </c>
      <c r="H72" s="19">
        <f t="shared" si="8"/>
        <v>7.1071875000000002</v>
      </c>
      <c r="I72" s="19">
        <f t="shared" si="9"/>
        <v>5.4862500000000001</v>
      </c>
      <c r="J72" s="19">
        <f t="shared" si="10"/>
        <v>4.7381250000000001</v>
      </c>
      <c r="K72" s="20">
        <f t="shared" si="4"/>
        <v>1.7749110320284698E-4</v>
      </c>
      <c r="L72" s="19"/>
    </row>
    <row r="73" spans="2:12">
      <c r="C73" s="57" t="s">
        <v>167</v>
      </c>
      <c r="D73" s="58"/>
      <c r="E73" s="59"/>
      <c r="F73" s="34">
        <v>920</v>
      </c>
      <c r="G73" s="19">
        <v>320.625</v>
      </c>
      <c r="H73" s="19">
        <f t="shared" si="8"/>
        <v>9.1378125000000008</v>
      </c>
      <c r="I73" s="19">
        <f t="shared" si="9"/>
        <v>7.05375</v>
      </c>
      <c r="J73" s="19">
        <f t="shared" si="10"/>
        <v>6.0918749999999999</v>
      </c>
      <c r="K73" s="20">
        <f t="shared" si="4"/>
        <v>2.2820284697508896E-4</v>
      </c>
      <c r="L73" s="19"/>
    </row>
    <row r="74" spans="2:12">
      <c r="C74" s="57" t="s">
        <v>168</v>
      </c>
      <c r="D74" s="58"/>
      <c r="E74" s="59"/>
      <c r="F74" s="34">
        <v>1160</v>
      </c>
      <c r="G74" s="19">
        <v>565.25</v>
      </c>
      <c r="H74" s="19">
        <f t="shared" si="8"/>
        <v>16.109625000000001</v>
      </c>
      <c r="I74" s="19">
        <f t="shared" si="9"/>
        <v>12.435499999999999</v>
      </c>
      <c r="J74" s="19">
        <f t="shared" si="10"/>
        <v>10.739749999999999</v>
      </c>
      <c r="K74" s="20">
        <f t="shared" si="4"/>
        <v>4.0231316725978643E-4</v>
      </c>
      <c r="L74" s="19"/>
    </row>
    <row r="75" spans="2:12">
      <c r="C75" s="57" t="s">
        <v>169</v>
      </c>
      <c r="D75" s="58"/>
      <c r="E75" s="59"/>
      <c r="F75" s="34">
        <v>150</v>
      </c>
      <c r="G75" s="19">
        <v>68.874999999999986</v>
      </c>
      <c r="H75" s="19">
        <f t="shared" si="8"/>
        <v>1.9629374999999996</v>
      </c>
      <c r="I75" s="19">
        <f t="shared" si="9"/>
        <v>1.5152499999999995</v>
      </c>
      <c r="J75" s="19">
        <f t="shared" si="10"/>
        <v>1.3086249999999997</v>
      </c>
      <c r="K75" s="20">
        <f t="shared" si="4"/>
        <v>4.9021352313167244E-5</v>
      </c>
      <c r="L75" s="19"/>
    </row>
    <row r="76" spans="2:12">
      <c r="C76" s="57" t="s">
        <v>170</v>
      </c>
      <c r="D76" s="58"/>
      <c r="E76" s="59"/>
      <c r="F76" s="34">
        <v>850</v>
      </c>
      <c r="G76" s="19">
        <v>415.625</v>
      </c>
      <c r="H76" s="19">
        <f t="shared" si="8"/>
        <v>11.8453125</v>
      </c>
      <c r="I76" s="19">
        <f t="shared" si="9"/>
        <v>9.1437499999999989</v>
      </c>
      <c r="J76" s="19">
        <f t="shared" si="10"/>
        <v>7.8968749999999996</v>
      </c>
      <c r="K76" s="20">
        <f t="shared" si="4"/>
        <v>2.9581850533807823E-4</v>
      </c>
      <c r="L76" s="19"/>
    </row>
    <row r="77" spans="2:12">
      <c r="C77" s="57" t="s">
        <v>171</v>
      </c>
      <c r="D77" s="58"/>
      <c r="E77" s="59"/>
      <c r="F77" s="34">
        <v>100</v>
      </c>
      <c r="G77" s="19">
        <v>59.375</v>
      </c>
      <c r="H77" s="19">
        <f t="shared" si="8"/>
        <v>1.6921875</v>
      </c>
      <c r="I77" s="19">
        <f t="shared" si="9"/>
        <v>1.3062499999999999</v>
      </c>
      <c r="J77" s="19">
        <f t="shared" si="10"/>
        <v>1.128125</v>
      </c>
      <c r="K77" s="20">
        <f t="shared" si="4"/>
        <v>4.2259786476868328E-5</v>
      </c>
      <c r="L77" s="19"/>
    </row>
    <row r="78" spans="2:12">
      <c r="C78" s="57" t="s">
        <v>172</v>
      </c>
      <c r="D78" s="58"/>
      <c r="E78" s="59"/>
      <c r="F78" s="34">
        <v>47</v>
      </c>
      <c r="G78" s="19">
        <v>22.5625</v>
      </c>
      <c r="H78" s="19">
        <f t="shared" si="8"/>
        <v>0.64303125000000005</v>
      </c>
      <c r="I78" s="19">
        <f t="shared" si="9"/>
        <v>0.49637499999999996</v>
      </c>
      <c r="J78" s="19">
        <f t="shared" si="10"/>
        <v>0.4286875</v>
      </c>
      <c r="K78" s="20">
        <f t="shared" si="4"/>
        <v>1.6058718861209963E-5</v>
      </c>
      <c r="L78" s="19"/>
    </row>
    <row r="79" spans="2:12">
      <c r="C79" s="57" t="s">
        <v>173</v>
      </c>
      <c r="D79" s="58"/>
      <c r="E79" s="59"/>
      <c r="F79" s="34">
        <v>1500</v>
      </c>
      <c r="G79" s="19">
        <v>726.74999999999989</v>
      </c>
      <c r="H79" s="19">
        <f t="shared" si="8"/>
        <v>20.712374999999998</v>
      </c>
      <c r="I79" s="19">
        <f t="shared" si="9"/>
        <v>15.988499999999997</v>
      </c>
      <c r="J79" s="19">
        <f t="shared" si="10"/>
        <v>13.808249999999997</v>
      </c>
      <c r="K79" s="20">
        <f t="shared" si="4"/>
        <v>5.1725978647686817E-4</v>
      </c>
      <c r="L79" s="19"/>
    </row>
    <row r="80" spans="2:12">
      <c r="C80" s="57" t="s">
        <v>174</v>
      </c>
      <c r="D80" s="58"/>
      <c r="E80" s="59"/>
      <c r="F80" s="34">
        <v>125</v>
      </c>
      <c r="G80" s="19">
        <v>61.749999999999993</v>
      </c>
      <c r="H80" s="19">
        <f t="shared" si="8"/>
        <v>1.7598749999999999</v>
      </c>
      <c r="I80" s="19">
        <f t="shared" si="9"/>
        <v>1.3584999999999998</v>
      </c>
      <c r="J80" s="19">
        <f t="shared" si="10"/>
        <v>1.1732499999999999</v>
      </c>
      <c r="K80" s="20">
        <f t="shared" si="4"/>
        <v>4.3950177935943057E-5</v>
      </c>
      <c r="L80" s="19"/>
    </row>
    <row r="81" spans="3:12">
      <c r="C81" s="57" t="s">
        <v>175</v>
      </c>
      <c r="D81" s="58"/>
      <c r="E81" s="59"/>
      <c r="F81" s="34">
        <v>368</v>
      </c>
      <c r="G81" s="19">
        <v>180.5</v>
      </c>
      <c r="H81" s="19">
        <f t="shared" si="8"/>
        <v>5.1442500000000004</v>
      </c>
      <c r="I81" s="19">
        <f t="shared" si="9"/>
        <v>3.9709999999999996</v>
      </c>
      <c r="J81" s="19">
        <f t="shared" si="10"/>
        <v>3.4295</v>
      </c>
      <c r="K81" s="20">
        <f t="shared" si="4"/>
        <v>1.2846975088967971E-4</v>
      </c>
      <c r="L81" s="19"/>
    </row>
    <row r="82" spans="3:12">
      <c r="C82" s="57" t="s">
        <v>176</v>
      </c>
      <c r="D82" s="58"/>
      <c r="E82" s="59"/>
      <c r="F82" s="34">
        <v>368</v>
      </c>
      <c r="G82" s="19">
        <v>180.5</v>
      </c>
      <c r="H82" s="19">
        <f t="shared" si="8"/>
        <v>5.1442500000000004</v>
      </c>
      <c r="I82" s="19">
        <f t="shared" si="9"/>
        <v>3.9709999999999996</v>
      </c>
      <c r="J82" s="19">
        <f t="shared" si="10"/>
        <v>3.4295</v>
      </c>
      <c r="K82" s="20">
        <f t="shared" si="4"/>
        <v>1.2846975088967971E-4</v>
      </c>
      <c r="L82" s="19"/>
    </row>
    <row r="83" spans="3:12">
      <c r="C83" s="57" t="s">
        <v>129</v>
      </c>
      <c r="D83" s="58"/>
      <c r="E83" s="59"/>
      <c r="F83" s="34">
        <v>605</v>
      </c>
      <c r="G83" s="19">
        <v>305.18749999999994</v>
      </c>
      <c r="H83" s="19">
        <f t="shared" si="8"/>
        <v>8.6978437499999988</v>
      </c>
      <c r="I83" s="19">
        <f t="shared" si="9"/>
        <v>6.7141249999999983</v>
      </c>
      <c r="J83" s="19">
        <f t="shared" si="10"/>
        <v>5.7985624999999992</v>
      </c>
      <c r="K83" s="20">
        <f t="shared" si="4"/>
        <v>2.1721530249110314E-4</v>
      </c>
      <c r="L83" s="19"/>
    </row>
    <row r="84" spans="3:12">
      <c r="C84" s="57" t="s">
        <v>177</v>
      </c>
      <c r="D84" s="58"/>
      <c r="E84" s="59"/>
      <c r="F84" s="34">
        <v>1490</v>
      </c>
      <c r="G84" s="19">
        <v>730.3125</v>
      </c>
      <c r="H84" s="19">
        <f t="shared" si="8"/>
        <v>20.813906250000002</v>
      </c>
      <c r="I84" s="19">
        <f t="shared" si="9"/>
        <v>16.066875</v>
      </c>
      <c r="J84" s="19">
        <f t="shared" si="10"/>
        <v>13.875937499999999</v>
      </c>
      <c r="K84" s="20">
        <f t="shared" si="4"/>
        <v>5.1979537366548037E-4</v>
      </c>
      <c r="L84" s="19"/>
    </row>
    <row r="85" spans="3:12">
      <c r="C85" s="57" t="s">
        <v>178</v>
      </c>
      <c r="D85" s="58"/>
      <c r="E85" s="59"/>
      <c r="F85" s="34">
        <v>9150</v>
      </c>
      <c r="G85" s="19">
        <v>4424.6249999999991</v>
      </c>
      <c r="H85" s="19">
        <f t="shared" si="8"/>
        <v>126.10181249999998</v>
      </c>
      <c r="I85" s="19">
        <f t="shared" si="9"/>
        <v>97.341749999999976</v>
      </c>
      <c r="J85" s="19">
        <f t="shared" si="10"/>
        <v>84.067874999999987</v>
      </c>
      <c r="K85" s="20">
        <f t="shared" si="4"/>
        <v>3.1491992882562271E-3</v>
      </c>
      <c r="L85" s="19"/>
    </row>
    <row r="86" spans="3:12">
      <c r="C86" s="57" t="s">
        <v>100</v>
      </c>
      <c r="D86" s="58"/>
      <c r="E86" s="59"/>
      <c r="F86" s="34">
        <v>390</v>
      </c>
      <c r="G86" s="19">
        <v>197.12499999999997</v>
      </c>
      <c r="H86" s="19">
        <f t="shared" si="8"/>
        <v>5.6180624999999997</v>
      </c>
      <c r="I86" s="19">
        <f t="shared" si="9"/>
        <v>4.3367499999999994</v>
      </c>
      <c r="J86" s="19">
        <f t="shared" si="10"/>
        <v>3.7453749999999992</v>
      </c>
      <c r="K86" s="20">
        <f t="shared" si="4"/>
        <v>1.4030249110320284E-4</v>
      </c>
      <c r="L86" s="19"/>
    </row>
    <row r="87" spans="3:12">
      <c r="C87" s="57" t="s">
        <v>95</v>
      </c>
      <c r="D87" s="58"/>
      <c r="E87" s="59"/>
      <c r="F87" s="34">
        <v>140</v>
      </c>
      <c r="G87" s="19">
        <v>67.6875</v>
      </c>
      <c r="H87" s="19">
        <f t="shared" si="8"/>
        <v>1.9290937500000001</v>
      </c>
      <c r="I87" s="19">
        <f t="shared" si="9"/>
        <v>1.4891249999999998</v>
      </c>
      <c r="J87" s="19">
        <f t="shared" si="10"/>
        <v>1.2860624999999999</v>
      </c>
      <c r="K87" s="20">
        <f t="shared" si="4"/>
        <v>4.8176156583629886E-5</v>
      </c>
      <c r="L87" s="19"/>
    </row>
    <row r="88" spans="3:12">
      <c r="C88" s="57" t="s">
        <v>179</v>
      </c>
      <c r="D88" s="58"/>
      <c r="E88" s="59"/>
      <c r="F88" s="34">
        <v>11250</v>
      </c>
      <c r="G88" s="19">
        <v>6997.9374999999991</v>
      </c>
      <c r="H88" s="19">
        <f t="shared" si="8"/>
        <v>199.44121874999999</v>
      </c>
      <c r="I88" s="19">
        <f t="shared" si="9"/>
        <v>153.95462499999996</v>
      </c>
      <c r="J88" s="19">
        <f t="shared" si="10"/>
        <v>132.96081249999997</v>
      </c>
      <c r="K88" s="20">
        <f t="shared" ref="K88:K116" si="11">SUM(I88/30910)</f>
        <v>4.9807384341637E-3</v>
      </c>
      <c r="L88" s="19"/>
    </row>
    <row r="89" spans="3:12">
      <c r="C89" s="57" t="s">
        <v>180</v>
      </c>
      <c r="D89" s="58"/>
      <c r="E89" s="59"/>
      <c r="F89" s="34">
        <v>12150</v>
      </c>
      <c r="G89" s="19">
        <v>5074.1875</v>
      </c>
      <c r="H89" s="19">
        <f t="shared" si="8"/>
        <v>144.61434375000002</v>
      </c>
      <c r="I89" s="19">
        <f t="shared" si="9"/>
        <v>111.63212499999999</v>
      </c>
      <c r="J89" s="19">
        <f t="shared" si="10"/>
        <v>96.409562499999993</v>
      </c>
      <c r="K89" s="20">
        <f t="shared" si="11"/>
        <v>3.6115213523131668E-3</v>
      </c>
      <c r="L89" s="19"/>
    </row>
    <row r="90" spans="3:12">
      <c r="C90" s="57" t="s">
        <v>181</v>
      </c>
      <c r="D90" s="58"/>
      <c r="E90" s="59"/>
      <c r="F90" s="34">
        <v>2700</v>
      </c>
      <c r="G90" s="19">
        <v>2116.1249999999995</v>
      </c>
      <c r="H90" s="19">
        <f t="shared" si="8"/>
        <v>60.309562499999991</v>
      </c>
      <c r="I90" s="19">
        <f t="shared" si="9"/>
        <v>46.554749999999984</v>
      </c>
      <c r="J90" s="19">
        <f t="shared" si="10"/>
        <v>40.206374999999987</v>
      </c>
      <c r="K90" s="20">
        <f t="shared" si="11"/>
        <v>1.5061387900355866E-3</v>
      </c>
      <c r="L90" s="19"/>
    </row>
    <row r="91" spans="3:12">
      <c r="C91" s="57" t="s">
        <v>182</v>
      </c>
      <c r="D91" s="58"/>
      <c r="E91" s="59"/>
      <c r="F91" s="34">
        <v>8300</v>
      </c>
      <c r="G91" s="19">
        <v>5074.1875</v>
      </c>
      <c r="H91" s="19">
        <f t="shared" si="8"/>
        <v>144.61434375000002</v>
      </c>
      <c r="I91" s="19">
        <f t="shared" si="9"/>
        <v>111.63212499999999</v>
      </c>
      <c r="J91" s="19">
        <f t="shared" si="10"/>
        <v>96.409562499999993</v>
      </c>
      <c r="K91" s="20">
        <f t="shared" si="11"/>
        <v>3.6115213523131668E-3</v>
      </c>
      <c r="L91" s="19"/>
    </row>
    <row r="92" spans="3:12">
      <c r="C92" s="57" t="s">
        <v>183</v>
      </c>
      <c r="D92" s="58"/>
      <c r="E92" s="59"/>
      <c r="F92" s="34">
        <v>8300</v>
      </c>
      <c r="G92" s="19">
        <v>5074.1875</v>
      </c>
      <c r="H92" s="19">
        <f t="shared" si="8"/>
        <v>144.61434375000002</v>
      </c>
      <c r="I92" s="19">
        <f t="shared" si="9"/>
        <v>111.63212499999999</v>
      </c>
      <c r="J92" s="19">
        <f t="shared" si="10"/>
        <v>96.409562499999993</v>
      </c>
      <c r="K92" s="20">
        <f t="shared" si="11"/>
        <v>3.6115213523131668E-3</v>
      </c>
      <c r="L92" s="19"/>
    </row>
    <row r="93" spans="3:12">
      <c r="C93" s="57" t="s">
        <v>184</v>
      </c>
      <c r="D93" s="58"/>
      <c r="E93" s="59"/>
      <c r="F93" s="34">
        <v>7800</v>
      </c>
      <c r="G93" s="19">
        <v>5733.2499999999991</v>
      </c>
      <c r="H93" s="19">
        <f t="shared" si="8"/>
        <v>163.39762499999998</v>
      </c>
      <c r="I93" s="19">
        <f t="shared" si="9"/>
        <v>126.13149999999997</v>
      </c>
      <c r="J93" s="19">
        <f t="shared" si="10"/>
        <v>108.93174999999998</v>
      </c>
      <c r="K93" s="20">
        <f t="shared" si="11"/>
        <v>4.0806049822064046E-3</v>
      </c>
      <c r="L93" s="19"/>
    </row>
    <row r="94" spans="3:12">
      <c r="C94" s="57" t="s">
        <v>184</v>
      </c>
      <c r="D94" s="58"/>
      <c r="E94" s="59"/>
      <c r="F94" s="34">
        <v>8300</v>
      </c>
      <c r="G94" s="19">
        <v>5733.2499999999991</v>
      </c>
      <c r="H94" s="19">
        <f t="shared" si="8"/>
        <v>163.39762499999998</v>
      </c>
      <c r="I94" s="19">
        <f t="shared" si="9"/>
        <v>126.13149999999997</v>
      </c>
      <c r="J94" s="19">
        <f t="shared" si="10"/>
        <v>108.93174999999998</v>
      </c>
      <c r="K94" s="20">
        <f t="shared" si="11"/>
        <v>4.0806049822064046E-3</v>
      </c>
      <c r="L94" s="19"/>
    </row>
    <row r="95" spans="3:12">
      <c r="C95" s="57" t="s">
        <v>185</v>
      </c>
      <c r="D95" s="58"/>
      <c r="E95" s="59"/>
      <c r="F95" s="34">
        <v>320</v>
      </c>
      <c r="G95" s="19">
        <v>251.74999999999997</v>
      </c>
      <c r="H95" s="19">
        <f t="shared" si="8"/>
        <v>7.1748749999999992</v>
      </c>
      <c r="I95" s="19">
        <f t="shared" si="9"/>
        <v>5.5384999999999991</v>
      </c>
      <c r="J95" s="19">
        <f t="shared" si="10"/>
        <v>4.7832499999999998</v>
      </c>
      <c r="K95" s="20">
        <f t="shared" si="11"/>
        <v>1.7918149466192168E-4</v>
      </c>
      <c r="L95" s="19"/>
    </row>
    <row r="96" spans="3:12">
      <c r="C96" s="57" t="s">
        <v>186</v>
      </c>
      <c r="D96" s="58"/>
      <c r="E96" s="59"/>
      <c r="F96" s="34">
        <v>8995</v>
      </c>
      <c r="G96" s="19">
        <v>5336.625</v>
      </c>
      <c r="H96" s="19">
        <f t="shared" si="8"/>
        <v>152.09381250000001</v>
      </c>
      <c r="I96" s="19">
        <f t="shared" si="9"/>
        <v>117.40575</v>
      </c>
      <c r="J96" s="19">
        <f t="shared" si="10"/>
        <v>101.395875</v>
      </c>
      <c r="K96" s="20">
        <f t="shared" si="11"/>
        <v>3.7983096085409253E-3</v>
      </c>
      <c r="L96" s="19"/>
    </row>
    <row r="97" spans="3:12">
      <c r="C97" s="57" t="s">
        <v>187</v>
      </c>
      <c r="D97" s="58"/>
      <c r="E97" s="59"/>
      <c r="F97" s="34">
        <v>400</v>
      </c>
      <c r="G97" s="19">
        <v>332.5</v>
      </c>
      <c r="H97" s="19">
        <f t="shared" si="8"/>
        <v>9.4762500000000003</v>
      </c>
      <c r="I97" s="19">
        <f t="shared" si="9"/>
        <v>7.3149999999999995</v>
      </c>
      <c r="J97" s="19">
        <f t="shared" si="10"/>
        <v>6.3174999999999999</v>
      </c>
      <c r="K97" s="20">
        <f t="shared" si="11"/>
        <v>2.3665480427046261E-4</v>
      </c>
      <c r="L97" s="19"/>
    </row>
    <row r="98" spans="3:12">
      <c r="C98" s="57" t="s">
        <v>188</v>
      </c>
      <c r="D98" s="58"/>
      <c r="E98" s="59"/>
      <c r="F98" s="34">
        <v>475</v>
      </c>
      <c r="G98" s="19">
        <v>395.43749999999994</v>
      </c>
      <c r="H98" s="19">
        <f t="shared" si="8"/>
        <v>11.269968749999999</v>
      </c>
      <c r="I98" s="19">
        <f t="shared" si="9"/>
        <v>8.6996249999999975</v>
      </c>
      <c r="J98" s="19">
        <f t="shared" si="10"/>
        <v>7.5133124999999987</v>
      </c>
      <c r="K98" s="20">
        <f t="shared" si="11"/>
        <v>2.8145017793594298E-4</v>
      </c>
      <c r="L98" s="19"/>
    </row>
    <row r="99" spans="3:12">
      <c r="C99" s="57" t="s">
        <v>189</v>
      </c>
      <c r="D99" s="58"/>
      <c r="E99" s="59"/>
      <c r="F99" s="34">
        <v>475</v>
      </c>
      <c r="G99" s="19">
        <v>395.43749999999994</v>
      </c>
      <c r="H99" s="19">
        <f t="shared" si="8"/>
        <v>11.269968749999999</v>
      </c>
      <c r="I99" s="19">
        <f t="shared" si="9"/>
        <v>8.6996249999999975</v>
      </c>
      <c r="J99" s="19">
        <f t="shared" si="10"/>
        <v>7.5133124999999987</v>
      </c>
      <c r="K99" s="20">
        <f t="shared" si="11"/>
        <v>2.8145017793594298E-4</v>
      </c>
      <c r="L99" s="19"/>
    </row>
    <row r="100" spans="3:12">
      <c r="C100" s="57" t="s">
        <v>190</v>
      </c>
      <c r="D100" s="58"/>
      <c r="E100" s="59"/>
      <c r="F100" s="34">
        <v>475</v>
      </c>
      <c r="G100" s="19">
        <v>395.43749999999994</v>
      </c>
      <c r="H100" s="19">
        <f t="shared" si="8"/>
        <v>11.269968749999999</v>
      </c>
      <c r="I100" s="19">
        <f t="shared" si="9"/>
        <v>8.6996249999999975</v>
      </c>
      <c r="J100" s="19">
        <f t="shared" si="10"/>
        <v>7.5133124999999987</v>
      </c>
      <c r="K100" s="20">
        <f t="shared" si="11"/>
        <v>2.8145017793594298E-4</v>
      </c>
      <c r="L100" s="19"/>
    </row>
    <row r="101" spans="3:12">
      <c r="C101" s="57" t="s">
        <v>191</v>
      </c>
      <c r="D101" s="58"/>
      <c r="E101" s="59"/>
      <c r="F101" s="34">
        <v>475</v>
      </c>
      <c r="G101" s="19">
        <v>395.43749999999994</v>
      </c>
      <c r="H101" s="19">
        <f t="shared" si="8"/>
        <v>11.269968749999999</v>
      </c>
      <c r="I101" s="19">
        <f t="shared" si="9"/>
        <v>8.6996249999999975</v>
      </c>
      <c r="J101" s="19">
        <f t="shared" si="10"/>
        <v>7.5133124999999987</v>
      </c>
      <c r="K101" s="20">
        <f t="shared" si="11"/>
        <v>2.8145017793594298E-4</v>
      </c>
      <c r="L101" s="19"/>
    </row>
    <row r="102" spans="3:12">
      <c r="C102" s="57" t="s">
        <v>192</v>
      </c>
      <c r="D102" s="58"/>
      <c r="E102" s="59"/>
      <c r="F102" s="34">
        <v>475</v>
      </c>
      <c r="G102" s="19">
        <v>395.43749999999994</v>
      </c>
      <c r="H102" s="19">
        <f t="shared" si="8"/>
        <v>11.269968749999999</v>
      </c>
      <c r="I102" s="19">
        <f t="shared" si="9"/>
        <v>8.6996249999999975</v>
      </c>
      <c r="J102" s="19">
        <f t="shared" si="10"/>
        <v>7.5133124999999987</v>
      </c>
      <c r="K102" s="20">
        <f t="shared" si="11"/>
        <v>2.8145017793594298E-4</v>
      </c>
      <c r="L102" s="19"/>
    </row>
    <row r="103" spans="3:12">
      <c r="C103" s="57" t="s">
        <v>193</v>
      </c>
      <c r="D103" s="58"/>
      <c r="E103" s="59"/>
      <c r="F103" s="34">
        <v>1150</v>
      </c>
      <c r="G103" s="19">
        <v>548.62499999999989</v>
      </c>
      <c r="H103" s="19">
        <f t="shared" si="8"/>
        <v>15.635812499999997</v>
      </c>
      <c r="I103" s="19">
        <f t="shared" si="9"/>
        <v>12.069749999999997</v>
      </c>
      <c r="J103" s="19">
        <f t="shared" si="10"/>
        <v>10.423874999999997</v>
      </c>
      <c r="K103" s="20">
        <f t="shared" si="11"/>
        <v>3.9048042704626328E-4</v>
      </c>
      <c r="L103" s="19"/>
    </row>
    <row r="104" spans="3:12">
      <c r="C104" s="57" t="s">
        <v>194</v>
      </c>
      <c r="D104" s="58"/>
      <c r="E104" s="59"/>
      <c r="F104" s="34">
        <v>680</v>
      </c>
      <c r="G104" s="19">
        <v>325.375</v>
      </c>
      <c r="H104" s="19">
        <f t="shared" si="8"/>
        <v>9.2731875000000006</v>
      </c>
      <c r="I104" s="19">
        <f t="shared" si="9"/>
        <v>7.1582499999999998</v>
      </c>
      <c r="J104" s="19">
        <f t="shared" si="10"/>
        <v>6.1821250000000001</v>
      </c>
      <c r="K104" s="20">
        <f t="shared" si="11"/>
        <v>2.3158362989323842E-4</v>
      </c>
      <c r="L104" s="19"/>
    </row>
    <row r="105" spans="3:12">
      <c r="C105" s="57" t="s">
        <v>195</v>
      </c>
      <c r="D105" s="58"/>
      <c r="E105" s="59"/>
      <c r="F105" s="34">
        <v>195</v>
      </c>
      <c r="G105" s="19">
        <v>90.25</v>
      </c>
      <c r="H105" s="19">
        <f t="shared" si="8"/>
        <v>2.5721250000000002</v>
      </c>
      <c r="I105" s="19">
        <f t="shared" si="9"/>
        <v>1.9854999999999998</v>
      </c>
      <c r="J105" s="19">
        <f t="shared" si="10"/>
        <v>1.71475</v>
      </c>
      <c r="K105" s="20">
        <f t="shared" si="11"/>
        <v>6.4234875444839853E-5</v>
      </c>
      <c r="L105" s="19"/>
    </row>
    <row r="106" spans="3:12">
      <c r="C106" s="57" t="s">
        <v>196</v>
      </c>
      <c r="D106" s="58"/>
      <c r="E106" s="59"/>
      <c r="F106" s="34">
        <v>3500</v>
      </c>
      <c r="G106" s="19">
        <v>1350.1874999999998</v>
      </c>
      <c r="H106" s="19">
        <f t="shared" si="8"/>
        <v>38.480343749999996</v>
      </c>
      <c r="I106" s="19">
        <f t="shared" si="9"/>
        <v>29.704124999999994</v>
      </c>
      <c r="J106" s="19">
        <f t="shared" si="10"/>
        <v>25.653562499999996</v>
      </c>
      <c r="K106" s="20">
        <f t="shared" si="11"/>
        <v>9.6098754448398563E-4</v>
      </c>
      <c r="L106" s="19"/>
    </row>
    <row r="107" spans="3:12">
      <c r="C107" s="57" t="s">
        <v>134</v>
      </c>
      <c r="D107" s="58"/>
      <c r="E107" s="59"/>
      <c r="F107" s="34">
        <v>2200</v>
      </c>
      <c r="G107" s="19">
        <v>1024.8124999999998</v>
      </c>
      <c r="H107" s="19">
        <f t="shared" si="8"/>
        <v>29.207156249999993</v>
      </c>
      <c r="I107" s="19">
        <f t="shared" si="9"/>
        <v>22.545874999999995</v>
      </c>
      <c r="J107" s="19">
        <f t="shared" si="10"/>
        <v>19.471437499999997</v>
      </c>
      <c r="K107" s="20">
        <f t="shared" si="11"/>
        <v>7.2940391459074721E-4</v>
      </c>
      <c r="L107" s="19"/>
    </row>
    <row r="108" spans="3:12">
      <c r="C108" s="57" t="s">
        <v>197</v>
      </c>
      <c r="D108" s="58"/>
      <c r="E108" s="59"/>
      <c r="F108" s="34">
        <v>710</v>
      </c>
      <c r="G108" s="19">
        <v>365.74999999999994</v>
      </c>
      <c r="H108" s="19">
        <f t="shared" si="8"/>
        <v>10.423874999999999</v>
      </c>
      <c r="I108" s="19">
        <f t="shared" si="9"/>
        <v>8.0464999999999982</v>
      </c>
      <c r="J108" s="19">
        <f t="shared" si="10"/>
        <v>6.9492499999999984</v>
      </c>
      <c r="K108" s="20">
        <f t="shared" si="11"/>
        <v>2.6032028469750881E-4</v>
      </c>
      <c r="L108" s="19"/>
    </row>
    <row r="109" spans="3:12">
      <c r="C109" s="57" t="s">
        <v>198</v>
      </c>
      <c r="D109" s="58"/>
      <c r="E109" s="59"/>
      <c r="F109" s="34">
        <v>62</v>
      </c>
      <c r="G109" s="19">
        <v>30.874999999999996</v>
      </c>
      <c r="H109" s="19">
        <f t="shared" si="8"/>
        <v>0.87993749999999993</v>
      </c>
      <c r="I109" s="19">
        <f t="shared" si="9"/>
        <v>0.67924999999999991</v>
      </c>
      <c r="J109" s="19">
        <f t="shared" si="10"/>
        <v>0.58662499999999995</v>
      </c>
      <c r="K109" s="20">
        <f t="shared" si="11"/>
        <v>2.1975088967971528E-5</v>
      </c>
      <c r="L109" s="19"/>
    </row>
    <row r="110" spans="3:12">
      <c r="C110" s="57" t="s">
        <v>199</v>
      </c>
      <c r="D110" s="58"/>
      <c r="E110" s="59"/>
      <c r="F110" s="34">
        <v>390</v>
      </c>
      <c r="G110" s="19">
        <v>197.12499999999997</v>
      </c>
      <c r="H110" s="19">
        <f t="shared" si="8"/>
        <v>5.6180624999999997</v>
      </c>
      <c r="I110" s="19">
        <f t="shared" si="9"/>
        <v>4.3367499999999994</v>
      </c>
      <c r="J110" s="19">
        <f t="shared" si="10"/>
        <v>3.7453749999999992</v>
      </c>
      <c r="K110" s="20">
        <f t="shared" si="11"/>
        <v>1.4030249110320284E-4</v>
      </c>
      <c r="L110" s="19"/>
    </row>
    <row r="111" spans="3:12">
      <c r="C111" s="57" t="s">
        <v>200</v>
      </c>
      <c r="D111" s="58"/>
      <c r="E111" s="59"/>
      <c r="F111" s="34">
        <v>2100</v>
      </c>
      <c r="G111" s="19">
        <v>1028.3749999999998</v>
      </c>
      <c r="H111" s="19">
        <f t="shared" si="8"/>
        <v>29.308687499999994</v>
      </c>
      <c r="I111" s="19">
        <f t="shared" si="9"/>
        <v>22.624249999999993</v>
      </c>
      <c r="J111" s="19">
        <f t="shared" si="10"/>
        <v>19.539124999999995</v>
      </c>
      <c r="K111" s="20">
        <f t="shared" si="11"/>
        <v>7.3193950177935919E-4</v>
      </c>
      <c r="L111" s="19"/>
    </row>
    <row r="112" spans="3:12">
      <c r="C112" s="57" t="s">
        <v>201</v>
      </c>
      <c r="D112" s="58"/>
      <c r="E112" s="59"/>
      <c r="F112" s="34">
        <v>105</v>
      </c>
      <c r="G112" s="19">
        <v>49.874999999999993</v>
      </c>
      <c r="H112" s="19">
        <f t="shared" si="8"/>
        <v>1.4214374999999999</v>
      </c>
      <c r="I112" s="19">
        <f t="shared" si="9"/>
        <v>1.0972499999999998</v>
      </c>
      <c r="J112" s="19">
        <f t="shared" si="10"/>
        <v>0.94762499999999983</v>
      </c>
      <c r="K112" s="20">
        <f t="shared" si="11"/>
        <v>3.5498220640569391E-5</v>
      </c>
      <c r="L112" s="19"/>
    </row>
    <row r="113" spans="3:12">
      <c r="C113" s="57" t="s">
        <v>202</v>
      </c>
      <c r="D113" s="58"/>
      <c r="E113" s="59"/>
      <c r="F113" s="34">
        <v>565</v>
      </c>
      <c r="G113" s="19">
        <v>289.74999999999994</v>
      </c>
      <c r="H113" s="19">
        <f t="shared" si="8"/>
        <v>8.2578749999999985</v>
      </c>
      <c r="I113" s="19">
        <f t="shared" si="9"/>
        <v>6.3744999999999985</v>
      </c>
      <c r="J113" s="19">
        <f t="shared" si="10"/>
        <v>5.5052499999999984</v>
      </c>
      <c r="K113" s="20">
        <f t="shared" si="11"/>
        <v>2.0622775800711738E-4</v>
      </c>
      <c r="L113" s="19"/>
    </row>
    <row r="114" spans="3:12">
      <c r="C114" s="57" t="s">
        <v>203</v>
      </c>
      <c r="D114" s="58"/>
      <c r="E114" s="59"/>
      <c r="F114" s="34">
        <v>378</v>
      </c>
      <c r="G114" s="19">
        <v>224.43749999999997</v>
      </c>
      <c r="H114" s="19">
        <f t="shared" si="8"/>
        <v>6.3964687499999995</v>
      </c>
      <c r="I114" s="19">
        <f t="shared" si="9"/>
        <v>4.9376249999999988</v>
      </c>
      <c r="J114" s="19">
        <f t="shared" si="10"/>
        <v>4.2643124999999991</v>
      </c>
      <c r="K114" s="20">
        <f t="shared" si="11"/>
        <v>1.5974199288256225E-4</v>
      </c>
      <c r="L114" s="19"/>
    </row>
    <row r="115" spans="3:12">
      <c r="C115" s="57" t="s">
        <v>204</v>
      </c>
      <c r="D115" s="58"/>
      <c r="E115" s="59"/>
      <c r="F115" s="34">
        <v>460</v>
      </c>
      <c r="G115" s="19">
        <v>232.74999999999997</v>
      </c>
      <c r="H115" s="19">
        <f t="shared" si="8"/>
        <v>6.6333749999999991</v>
      </c>
      <c r="I115" s="19">
        <f t="shared" si="9"/>
        <v>5.1204999999999989</v>
      </c>
      <c r="J115" s="19">
        <f t="shared" si="10"/>
        <v>4.4222499999999991</v>
      </c>
      <c r="K115" s="20">
        <f t="shared" si="11"/>
        <v>1.656583629893238E-4</v>
      </c>
      <c r="L115" s="19"/>
    </row>
    <row r="116" spans="3:12">
      <c r="C116" s="57" t="s">
        <v>205</v>
      </c>
      <c r="D116" s="58"/>
      <c r="E116" s="59"/>
      <c r="F116" s="34">
        <v>300</v>
      </c>
      <c r="G116" s="19">
        <v>140.12499999999997</v>
      </c>
      <c r="H116" s="19">
        <f t="shared" si="8"/>
        <v>3.9935624999999995</v>
      </c>
      <c r="I116" s="19">
        <f t="shared" si="9"/>
        <v>3.082749999999999</v>
      </c>
      <c r="J116" s="19">
        <f t="shared" si="10"/>
        <v>2.6623749999999995</v>
      </c>
      <c r="K116" s="20">
        <f t="shared" si="11"/>
        <v>9.9733096085409217E-5</v>
      </c>
      <c r="L116" s="19"/>
    </row>
  </sheetData>
  <mergeCells count="68">
    <mergeCell ref="H12:H14"/>
    <mergeCell ref="I12:I14"/>
    <mergeCell ref="F10:G10"/>
    <mergeCell ref="H10:J10"/>
    <mergeCell ref="K10:L10"/>
    <mergeCell ref="F11:G11"/>
    <mergeCell ref="H11:J11"/>
    <mergeCell ref="C71:E71"/>
    <mergeCell ref="L12:L14"/>
    <mergeCell ref="F18:G18"/>
    <mergeCell ref="H18:J18"/>
    <mergeCell ref="K18:L18"/>
    <mergeCell ref="F19:G19"/>
    <mergeCell ref="H19:J19"/>
    <mergeCell ref="K12:K14"/>
    <mergeCell ref="C20:D20"/>
    <mergeCell ref="C21:D21"/>
    <mergeCell ref="C68:E68"/>
    <mergeCell ref="C69:E69"/>
    <mergeCell ref="C70:E70"/>
    <mergeCell ref="J12:J14"/>
    <mergeCell ref="F12:F14"/>
    <mergeCell ref="G12:G14"/>
    <mergeCell ref="C83:E83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95:E95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107:E107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14:E114"/>
    <mergeCell ref="C115:E115"/>
    <mergeCell ref="C116:E116"/>
    <mergeCell ref="C108:E108"/>
    <mergeCell ref="C109:E109"/>
    <mergeCell ref="C110:E110"/>
    <mergeCell ref="C111:E111"/>
    <mergeCell ref="C112:E112"/>
    <mergeCell ref="C113:E113"/>
  </mergeCells>
  <conditionalFormatting sqref="F15:L15">
    <cfRule type="cellIs" dxfId="1" priority="14" operator="equal">
      <formula>0</formula>
    </cfRule>
  </conditionalFormatting>
  <pageMargins left="0.7" right="0.7" top="0.75" bottom="0.75" header="0.3" footer="0.3"/>
  <pageSetup scale="80" fitToHeight="3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zoomScale="80" zoomScaleNormal="80" workbookViewId="0"/>
  </sheetViews>
  <sheetFormatPr defaultRowHeight="15"/>
  <cols>
    <col min="1" max="1" width="4.5703125" customWidth="1"/>
    <col min="2" max="2" width="3.5703125" style="1" customWidth="1"/>
    <col min="3" max="3" width="44" customWidth="1"/>
    <col min="4" max="5" width="17.5703125" customWidth="1"/>
    <col min="6" max="6" width="12" hidden="1" customWidth="1"/>
    <col min="7" max="7" width="12.7109375" hidden="1" customWidth="1"/>
    <col min="8" max="8" width="11.28515625" hidden="1" customWidth="1"/>
    <col min="9" max="9" width="11" hidden="1" customWidth="1"/>
    <col min="10" max="10" width="10.28515625" hidden="1" customWidth="1"/>
    <col min="11" max="11" width="21.7109375" bestFit="1" customWidth="1"/>
    <col min="12" max="12" width="34.42578125" bestFit="1" customWidth="1"/>
    <col min="250" max="250" width="4.5703125" customWidth="1"/>
    <col min="251" max="251" width="3.5703125" customWidth="1"/>
    <col min="252" max="252" width="44" customWidth="1"/>
    <col min="253" max="254" width="17.5703125" customWidth="1"/>
    <col min="255" max="255" width="12" customWidth="1"/>
    <col min="256" max="256" width="12.7109375" customWidth="1"/>
    <col min="257" max="257" width="11" customWidth="1"/>
    <col min="258" max="258" width="11.28515625" customWidth="1"/>
    <col min="259" max="259" width="11" customWidth="1"/>
    <col min="260" max="260" width="10.28515625" customWidth="1"/>
    <col min="261" max="264" width="15.28515625" bestFit="1" customWidth="1"/>
    <col min="506" max="506" width="4.5703125" customWidth="1"/>
    <col min="507" max="507" width="3.5703125" customWidth="1"/>
    <col min="508" max="508" width="44" customWidth="1"/>
    <col min="509" max="510" width="17.5703125" customWidth="1"/>
    <col min="511" max="511" width="12" customWidth="1"/>
    <col min="512" max="512" width="12.7109375" customWidth="1"/>
    <col min="513" max="513" width="11" customWidth="1"/>
    <col min="514" max="514" width="11.28515625" customWidth="1"/>
    <col min="515" max="515" width="11" customWidth="1"/>
    <col min="516" max="516" width="10.28515625" customWidth="1"/>
    <col min="517" max="520" width="15.28515625" bestFit="1" customWidth="1"/>
    <col min="762" max="762" width="4.5703125" customWidth="1"/>
    <col min="763" max="763" width="3.5703125" customWidth="1"/>
    <col min="764" max="764" width="44" customWidth="1"/>
    <col min="765" max="766" width="17.5703125" customWidth="1"/>
    <col min="767" max="767" width="12" customWidth="1"/>
    <col min="768" max="768" width="12.7109375" customWidth="1"/>
    <col min="769" max="769" width="11" customWidth="1"/>
    <col min="770" max="770" width="11.28515625" customWidth="1"/>
    <col min="771" max="771" width="11" customWidth="1"/>
    <col min="772" max="772" width="10.28515625" customWidth="1"/>
    <col min="773" max="776" width="15.28515625" bestFit="1" customWidth="1"/>
    <col min="1018" max="1018" width="4.5703125" customWidth="1"/>
    <col min="1019" max="1019" width="3.5703125" customWidth="1"/>
    <col min="1020" max="1020" width="44" customWidth="1"/>
    <col min="1021" max="1022" width="17.5703125" customWidth="1"/>
    <col min="1023" max="1023" width="12" customWidth="1"/>
    <col min="1024" max="1024" width="12.7109375" customWidth="1"/>
    <col min="1025" max="1025" width="11" customWidth="1"/>
    <col min="1026" max="1026" width="11.28515625" customWidth="1"/>
    <col min="1027" max="1027" width="11" customWidth="1"/>
    <col min="1028" max="1028" width="10.28515625" customWidth="1"/>
    <col min="1029" max="1032" width="15.28515625" bestFit="1" customWidth="1"/>
    <col min="1274" max="1274" width="4.5703125" customWidth="1"/>
    <col min="1275" max="1275" width="3.5703125" customWidth="1"/>
    <col min="1276" max="1276" width="44" customWidth="1"/>
    <col min="1277" max="1278" width="17.5703125" customWidth="1"/>
    <col min="1279" max="1279" width="12" customWidth="1"/>
    <col min="1280" max="1280" width="12.7109375" customWidth="1"/>
    <col min="1281" max="1281" width="11" customWidth="1"/>
    <col min="1282" max="1282" width="11.28515625" customWidth="1"/>
    <col min="1283" max="1283" width="11" customWidth="1"/>
    <col min="1284" max="1284" width="10.28515625" customWidth="1"/>
    <col min="1285" max="1288" width="15.28515625" bestFit="1" customWidth="1"/>
    <col min="1530" max="1530" width="4.5703125" customWidth="1"/>
    <col min="1531" max="1531" width="3.5703125" customWidth="1"/>
    <col min="1532" max="1532" width="44" customWidth="1"/>
    <col min="1533" max="1534" width="17.5703125" customWidth="1"/>
    <col min="1535" max="1535" width="12" customWidth="1"/>
    <col min="1536" max="1536" width="12.7109375" customWidth="1"/>
    <col min="1537" max="1537" width="11" customWidth="1"/>
    <col min="1538" max="1538" width="11.28515625" customWidth="1"/>
    <col min="1539" max="1539" width="11" customWidth="1"/>
    <col min="1540" max="1540" width="10.28515625" customWidth="1"/>
    <col min="1541" max="1544" width="15.28515625" bestFit="1" customWidth="1"/>
    <col min="1786" max="1786" width="4.5703125" customWidth="1"/>
    <col min="1787" max="1787" width="3.5703125" customWidth="1"/>
    <col min="1788" max="1788" width="44" customWidth="1"/>
    <col min="1789" max="1790" width="17.5703125" customWidth="1"/>
    <col min="1791" max="1791" width="12" customWidth="1"/>
    <col min="1792" max="1792" width="12.7109375" customWidth="1"/>
    <col min="1793" max="1793" width="11" customWidth="1"/>
    <col min="1794" max="1794" width="11.28515625" customWidth="1"/>
    <col min="1795" max="1795" width="11" customWidth="1"/>
    <col min="1796" max="1796" width="10.28515625" customWidth="1"/>
    <col min="1797" max="1800" width="15.28515625" bestFit="1" customWidth="1"/>
    <col min="2042" max="2042" width="4.5703125" customWidth="1"/>
    <col min="2043" max="2043" width="3.5703125" customWidth="1"/>
    <col min="2044" max="2044" width="44" customWidth="1"/>
    <col min="2045" max="2046" width="17.5703125" customWidth="1"/>
    <col min="2047" max="2047" width="12" customWidth="1"/>
    <col min="2048" max="2048" width="12.7109375" customWidth="1"/>
    <col min="2049" max="2049" width="11" customWidth="1"/>
    <col min="2050" max="2050" width="11.28515625" customWidth="1"/>
    <col min="2051" max="2051" width="11" customWidth="1"/>
    <col min="2052" max="2052" width="10.28515625" customWidth="1"/>
    <col min="2053" max="2056" width="15.28515625" bestFit="1" customWidth="1"/>
    <col min="2298" max="2298" width="4.5703125" customWidth="1"/>
    <col min="2299" max="2299" width="3.5703125" customWidth="1"/>
    <col min="2300" max="2300" width="44" customWidth="1"/>
    <col min="2301" max="2302" width="17.5703125" customWidth="1"/>
    <col min="2303" max="2303" width="12" customWidth="1"/>
    <col min="2304" max="2304" width="12.7109375" customWidth="1"/>
    <col min="2305" max="2305" width="11" customWidth="1"/>
    <col min="2306" max="2306" width="11.28515625" customWidth="1"/>
    <col min="2307" max="2307" width="11" customWidth="1"/>
    <col min="2308" max="2308" width="10.28515625" customWidth="1"/>
    <col min="2309" max="2312" width="15.28515625" bestFit="1" customWidth="1"/>
    <col min="2554" max="2554" width="4.5703125" customWidth="1"/>
    <col min="2555" max="2555" width="3.5703125" customWidth="1"/>
    <col min="2556" max="2556" width="44" customWidth="1"/>
    <col min="2557" max="2558" width="17.5703125" customWidth="1"/>
    <col min="2559" max="2559" width="12" customWidth="1"/>
    <col min="2560" max="2560" width="12.7109375" customWidth="1"/>
    <col min="2561" max="2561" width="11" customWidth="1"/>
    <col min="2562" max="2562" width="11.28515625" customWidth="1"/>
    <col min="2563" max="2563" width="11" customWidth="1"/>
    <col min="2564" max="2564" width="10.28515625" customWidth="1"/>
    <col min="2565" max="2568" width="15.28515625" bestFit="1" customWidth="1"/>
    <col min="2810" max="2810" width="4.5703125" customWidth="1"/>
    <col min="2811" max="2811" width="3.5703125" customWidth="1"/>
    <col min="2812" max="2812" width="44" customWidth="1"/>
    <col min="2813" max="2814" width="17.5703125" customWidth="1"/>
    <col min="2815" max="2815" width="12" customWidth="1"/>
    <col min="2816" max="2816" width="12.7109375" customWidth="1"/>
    <col min="2817" max="2817" width="11" customWidth="1"/>
    <col min="2818" max="2818" width="11.28515625" customWidth="1"/>
    <col min="2819" max="2819" width="11" customWidth="1"/>
    <col min="2820" max="2820" width="10.28515625" customWidth="1"/>
    <col min="2821" max="2824" width="15.28515625" bestFit="1" customWidth="1"/>
    <col min="3066" max="3066" width="4.5703125" customWidth="1"/>
    <col min="3067" max="3067" width="3.5703125" customWidth="1"/>
    <col min="3068" max="3068" width="44" customWidth="1"/>
    <col min="3069" max="3070" width="17.5703125" customWidth="1"/>
    <col min="3071" max="3071" width="12" customWidth="1"/>
    <col min="3072" max="3072" width="12.7109375" customWidth="1"/>
    <col min="3073" max="3073" width="11" customWidth="1"/>
    <col min="3074" max="3074" width="11.28515625" customWidth="1"/>
    <col min="3075" max="3075" width="11" customWidth="1"/>
    <col min="3076" max="3076" width="10.28515625" customWidth="1"/>
    <col min="3077" max="3080" width="15.28515625" bestFit="1" customWidth="1"/>
    <col min="3322" max="3322" width="4.5703125" customWidth="1"/>
    <col min="3323" max="3323" width="3.5703125" customWidth="1"/>
    <col min="3324" max="3324" width="44" customWidth="1"/>
    <col min="3325" max="3326" width="17.5703125" customWidth="1"/>
    <col min="3327" max="3327" width="12" customWidth="1"/>
    <col min="3328" max="3328" width="12.7109375" customWidth="1"/>
    <col min="3329" max="3329" width="11" customWidth="1"/>
    <col min="3330" max="3330" width="11.28515625" customWidth="1"/>
    <col min="3331" max="3331" width="11" customWidth="1"/>
    <col min="3332" max="3332" width="10.28515625" customWidth="1"/>
    <col min="3333" max="3336" width="15.28515625" bestFit="1" customWidth="1"/>
    <col min="3578" max="3578" width="4.5703125" customWidth="1"/>
    <col min="3579" max="3579" width="3.5703125" customWidth="1"/>
    <col min="3580" max="3580" width="44" customWidth="1"/>
    <col min="3581" max="3582" width="17.5703125" customWidth="1"/>
    <col min="3583" max="3583" width="12" customWidth="1"/>
    <col min="3584" max="3584" width="12.7109375" customWidth="1"/>
    <col min="3585" max="3585" width="11" customWidth="1"/>
    <col min="3586" max="3586" width="11.28515625" customWidth="1"/>
    <col min="3587" max="3587" width="11" customWidth="1"/>
    <col min="3588" max="3588" width="10.28515625" customWidth="1"/>
    <col min="3589" max="3592" width="15.28515625" bestFit="1" customWidth="1"/>
    <col min="3834" max="3834" width="4.5703125" customWidth="1"/>
    <col min="3835" max="3835" width="3.5703125" customWidth="1"/>
    <col min="3836" max="3836" width="44" customWidth="1"/>
    <col min="3837" max="3838" width="17.5703125" customWidth="1"/>
    <col min="3839" max="3839" width="12" customWidth="1"/>
    <col min="3840" max="3840" width="12.7109375" customWidth="1"/>
    <col min="3841" max="3841" width="11" customWidth="1"/>
    <col min="3842" max="3842" width="11.28515625" customWidth="1"/>
    <col min="3843" max="3843" width="11" customWidth="1"/>
    <col min="3844" max="3844" width="10.28515625" customWidth="1"/>
    <col min="3845" max="3848" width="15.28515625" bestFit="1" customWidth="1"/>
    <col min="4090" max="4090" width="4.5703125" customWidth="1"/>
    <col min="4091" max="4091" width="3.5703125" customWidth="1"/>
    <col min="4092" max="4092" width="44" customWidth="1"/>
    <col min="4093" max="4094" width="17.5703125" customWidth="1"/>
    <col min="4095" max="4095" width="12" customWidth="1"/>
    <col min="4096" max="4096" width="12.7109375" customWidth="1"/>
    <col min="4097" max="4097" width="11" customWidth="1"/>
    <col min="4098" max="4098" width="11.28515625" customWidth="1"/>
    <col min="4099" max="4099" width="11" customWidth="1"/>
    <col min="4100" max="4100" width="10.28515625" customWidth="1"/>
    <col min="4101" max="4104" width="15.28515625" bestFit="1" customWidth="1"/>
    <col min="4346" max="4346" width="4.5703125" customWidth="1"/>
    <col min="4347" max="4347" width="3.5703125" customWidth="1"/>
    <col min="4348" max="4348" width="44" customWidth="1"/>
    <col min="4349" max="4350" width="17.5703125" customWidth="1"/>
    <col min="4351" max="4351" width="12" customWidth="1"/>
    <col min="4352" max="4352" width="12.7109375" customWidth="1"/>
    <col min="4353" max="4353" width="11" customWidth="1"/>
    <col min="4354" max="4354" width="11.28515625" customWidth="1"/>
    <col min="4355" max="4355" width="11" customWidth="1"/>
    <col min="4356" max="4356" width="10.28515625" customWidth="1"/>
    <col min="4357" max="4360" width="15.28515625" bestFit="1" customWidth="1"/>
    <col min="4602" max="4602" width="4.5703125" customWidth="1"/>
    <col min="4603" max="4603" width="3.5703125" customWidth="1"/>
    <col min="4604" max="4604" width="44" customWidth="1"/>
    <col min="4605" max="4606" width="17.5703125" customWidth="1"/>
    <col min="4607" max="4607" width="12" customWidth="1"/>
    <col min="4608" max="4608" width="12.7109375" customWidth="1"/>
    <col min="4609" max="4609" width="11" customWidth="1"/>
    <col min="4610" max="4610" width="11.28515625" customWidth="1"/>
    <col min="4611" max="4611" width="11" customWidth="1"/>
    <col min="4612" max="4612" width="10.28515625" customWidth="1"/>
    <col min="4613" max="4616" width="15.28515625" bestFit="1" customWidth="1"/>
    <col min="4858" max="4858" width="4.5703125" customWidth="1"/>
    <col min="4859" max="4859" width="3.5703125" customWidth="1"/>
    <col min="4860" max="4860" width="44" customWidth="1"/>
    <col min="4861" max="4862" width="17.5703125" customWidth="1"/>
    <col min="4863" max="4863" width="12" customWidth="1"/>
    <col min="4864" max="4864" width="12.7109375" customWidth="1"/>
    <col min="4865" max="4865" width="11" customWidth="1"/>
    <col min="4866" max="4866" width="11.28515625" customWidth="1"/>
    <col min="4867" max="4867" width="11" customWidth="1"/>
    <col min="4868" max="4868" width="10.28515625" customWidth="1"/>
    <col min="4869" max="4872" width="15.28515625" bestFit="1" customWidth="1"/>
    <col min="5114" max="5114" width="4.5703125" customWidth="1"/>
    <col min="5115" max="5115" width="3.5703125" customWidth="1"/>
    <col min="5116" max="5116" width="44" customWidth="1"/>
    <col min="5117" max="5118" width="17.5703125" customWidth="1"/>
    <col min="5119" max="5119" width="12" customWidth="1"/>
    <col min="5120" max="5120" width="12.7109375" customWidth="1"/>
    <col min="5121" max="5121" width="11" customWidth="1"/>
    <col min="5122" max="5122" width="11.28515625" customWidth="1"/>
    <col min="5123" max="5123" width="11" customWidth="1"/>
    <col min="5124" max="5124" width="10.28515625" customWidth="1"/>
    <col min="5125" max="5128" width="15.28515625" bestFit="1" customWidth="1"/>
    <col min="5370" max="5370" width="4.5703125" customWidth="1"/>
    <col min="5371" max="5371" width="3.5703125" customWidth="1"/>
    <col min="5372" max="5372" width="44" customWidth="1"/>
    <col min="5373" max="5374" width="17.5703125" customWidth="1"/>
    <col min="5375" max="5375" width="12" customWidth="1"/>
    <col min="5376" max="5376" width="12.7109375" customWidth="1"/>
    <col min="5377" max="5377" width="11" customWidth="1"/>
    <col min="5378" max="5378" width="11.28515625" customWidth="1"/>
    <col min="5379" max="5379" width="11" customWidth="1"/>
    <col min="5380" max="5380" width="10.28515625" customWidth="1"/>
    <col min="5381" max="5384" width="15.28515625" bestFit="1" customWidth="1"/>
    <col min="5626" max="5626" width="4.5703125" customWidth="1"/>
    <col min="5627" max="5627" width="3.5703125" customWidth="1"/>
    <col min="5628" max="5628" width="44" customWidth="1"/>
    <col min="5629" max="5630" width="17.5703125" customWidth="1"/>
    <col min="5631" max="5631" width="12" customWidth="1"/>
    <col min="5632" max="5632" width="12.7109375" customWidth="1"/>
    <col min="5633" max="5633" width="11" customWidth="1"/>
    <col min="5634" max="5634" width="11.28515625" customWidth="1"/>
    <col min="5635" max="5635" width="11" customWidth="1"/>
    <col min="5636" max="5636" width="10.28515625" customWidth="1"/>
    <col min="5637" max="5640" width="15.28515625" bestFit="1" customWidth="1"/>
    <col min="5882" max="5882" width="4.5703125" customWidth="1"/>
    <col min="5883" max="5883" width="3.5703125" customWidth="1"/>
    <col min="5884" max="5884" width="44" customWidth="1"/>
    <col min="5885" max="5886" width="17.5703125" customWidth="1"/>
    <col min="5887" max="5887" width="12" customWidth="1"/>
    <col min="5888" max="5888" width="12.7109375" customWidth="1"/>
    <col min="5889" max="5889" width="11" customWidth="1"/>
    <col min="5890" max="5890" width="11.28515625" customWidth="1"/>
    <col min="5891" max="5891" width="11" customWidth="1"/>
    <col min="5892" max="5892" width="10.28515625" customWidth="1"/>
    <col min="5893" max="5896" width="15.28515625" bestFit="1" customWidth="1"/>
    <col min="6138" max="6138" width="4.5703125" customWidth="1"/>
    <col min="6139" max="6139" width="3.5703125" customWidth="1"/>
    <col min="6140" max="6140" width="44" customWidth="1"/>
    <col min="6141" max="6142" width="17.5703125" customWidth="1"/>
    <col min="6143" max="6143" width="12" customWidth="1"/>
    <col min="6144" max="6144" width="12.7109375" customWidth="1"/>
    <col min="6145" max="6145" width="11" customWidth="1"/>
    <col min="6146" max="6146" width="11.28515625" customWidth="1"/>
    <col min="6147" max="6147" width="11" customWidth="1"/>
    <col min="6148" max="6148" width="10.28515625" customWidth="1"/>
    <col min="6149" max="6152" width="15.28515625" bestFit="1" customWidth="1"/>
    <col min="6394" max="6394" width="4.5703125" customWidth="1"/>
    <col min="6395" max="6395" width="3.5703125" customWidth="1"/>
    <col min="6396" max="6396" width="44" customWidth="1"/>
    <col min="6397" max="6398" width="17.5703125" customWidth="1"/>
    <col min="6399" max="6399" width="12" customWidth="1"/>
    <col min="6400" max="6400" width="12.7109375" customWidth="1"/>
    <col min="6401" max="6401" width="11" customWidth="1"/>
    <col min="6402" max="6402" width="11.28515625" customWidth="1"/>
    <col min="6403" max="6403" width="11" customWidth="1"/>
    <col min="6404" max="6404" width="10.28515625" customWidth="1"/>
    <col min="6405" max="6408" width="15.28515625" bestFit="1" customWidth="1"/>
    <col min="6650" max="6650" width="4.5703125" customWidth="1"/>
    <col min="6651" max="6651" width="3.5703125" customWidth="1"/>
    <col min="6652" max="6652" width="44" customWidth="1"/>
    <col min="6653" max="6654" width="17.5703125" customWidth="1"/>
    <col min="6655" max="6655" width="12" customWidth="1"/>
    <col min="6656" max="6656" width="12.7109375" customWidth="1"/>
    <col min="6657" max="6657" width="11" customWidth="1"/>
    <col min="6658" max="6658" width="11.28515625" customWidth="1"/>
    <col min="6659" max="6659" width="11" customWidth="1"/>
    <col min="6660" max="6660" width="10.28515625" customWidth="1"/>
    <col min="6661" max="6664" width="15.28515625" bestFit="1" customWidth="1"/>
    <col min="6906" max="6906" width="4.5703125" customWidth="1"/>
    <col min="6907" max="6907" width="3.5703125" customWidth="1"/>
    <col min="6908" max="6908" width="44" customWidth="1"/>
    <col min="6909" max="6910" width="17.5703125" customWidth="1"/>
    <col min="6911" max="6911" width="12" customWidth="1"/>
    <col min="6912" max="6912" width="12.7109375" customWidth="1"/>
    <col min="6913" max="6913" width="11" customWidth="1"/>
    <col min="6914" max="6914" width="11.28515625" customWidth="1"/>
    <col min="6915" max="6915" width="11" customWidth="1"/>
    <col min="6916" max="6916" width="10.28515625" customWidth="1"/>
    <col min="6917" max="6920" width="15.28515625" bestFit="1" customWidth="1"/>
    <col min="7162" max="7162" width="4.5703125" customWidth="1"/>
    <col min="7163" max="7163" width="3.5703125" customWidth="1"/>
    <col min="7164" max="7164" width="44" customWidth="1"/>
    <col min="7165" max="7166" width="17.5703125" customWidth="1"/>
    <col min="7167" max="7167" width="12" customWidth="1"/>
    <col min="7168" max="7168" width="12.7109375" customWidth="1"/>
    <col min="7169" max="7169" width="11" customWidth="1"/>
    <col min="7170" max="7170" width="11.28515625" customWidth="1"/>
    <col min="7171" max="7171" width="11" customWidth="1"/>
    <col min="7172" max="7172" width="10.28515625" customWidth="1"/>
    <col min="7173" max="7176" width="15.28515625" bestFit="1" customWidth="1"/>
    <col min="7418" max="7418" width="4.5703125" customWidth="1"/>
    <col min="7419" max="7419" width="3.5703125" customWidth="1"/>
    <col min="7420" max="7420" width="44" customWidth="1"/>
    <col min="7421" max="7422" width="17.5703125" customWidth="1"/>
    <col min="7423" max="7423" width="12" customWidth="1"/>
    <col min="7424" max="7424" width="12.7109375" customWidth="1"/>
    <col min="7425" max="7425" width="11" customWidth="1"/>
    <col min="7426" max="7426" width="11.28515625" customWidth="1"/>
    <col min="7427" max="7427" width="11" customWidth="1"/>
    <col min="7428" max="7428" width="10.28515625" customWidth="1"/>
    <col min="7429" max="7432" width="15.28515625" bestFit="1" customWidth="1"/>
    <col min="7674" max="7674" width="4.5703125" customWidth="1"/>
    <col min="7675" max="7675" width="3.5703125" customWidth="1"/>
    <col min="7676" max="7676" width="44" customWidth="1"/>
    <col min="7677" max="7678" width="17.5703125" customWidth="1"/>
    <col min="7679" max="7679" width="12" customWidth="1"/>
    <col min="7680" max="7680" width="12.7109375" customWidth="1"/>
    <col min="7681" max="7681" width="11" customWidth="1"/>
    <col min="7682" max="7682" width="11.28515625" customWidth="1"/>
    <col min="7683" max="7683" width="11" customWidth="1"/>
    <col min="7684" max="7684" width="10.28515625" customWidth="1"/>
    <col min="7685" max="7688" width="15.28515625" bestFit="1" customWidth="1"/>
    <col min="7930" max="7930" width="4.5703125" customWidth="1"/>
    <col min="7931" max="7931" width="3.5703125" customWidth="1"/>
    <col min="7932" max="7932" width="44" customWidth="1"/>
    <col min="7933" max="7934" width="17.5703125" customWidth="1"/>
    <col min="7935" max="7935" width="12" customWidth="1"/>
    <col min="7936" max="7936" width="12.7109375" customWidth="1"/>
    <col min="7937" max="7937" width="11" customWidth="1"/>
    <col min="7938" max="7938" width="11.28515625" customWidth="1"/>
    <col min="7939" max="7939" width="11" customWidth="1"/>
    <col min="7940" max="7940" width="10.28515625" customWidth="1"/>
    <col min="7941" max="7944" width="15.28515625" bestFit="1" customWidth="1"/>
    <col min="8186" max="8186" width="4.5703125" customWidth="1"/>
    <col min="8187" max="8187" width="3.5703125" customWidth="1"/>
    <col min="8188" max="8188" width="44" customWidth="1"/>
    <col min="8189" max="8190" width="17.5703125" customWidth="1"/>
    <col min="8191" max="8191" width="12" customWidth="1"/>
    <col min="8192" max="8192" width="12.7109375" customWidth="1"/>
    <col min="8193" max="8193" width="11" customWidth="1"/>
    <col min="8194" max="8194" width="11.28515625" customWidth="1"/>
    <col min="8195" max="8195" width="11" customWidth="1"/>
    <col min="8196" max="8196" width="10.28515625" customWidth="1"/>
    <col min="8197" max="8200" width="15.28515625" bestFit="1" customWidth="1"/>
    <col min="8442" max="8442" width="4.5703125" customWidth="1"/>
    <col min="8443" max="8443" width="3.5703125" customWidth="1"/>
    <col min="8444" max="8444" width="44" customWidth="1"/>
    <col min="8445" max="8446" width="17.5703125" customWidth="1"/>
    <col min="8447" max="8447" width="12" customWidth="1"/>
    <col min="8448" max="8448" width="12.7109375" customWidth="1"/>
    <col min="8449" max="8449" width="11" customWidth="1"/>
    <col min="8450" max="8450" width="11.28515625" customWidth="1"/>
    <col min="8451" max="8451" width="11" customWidth="1"/>
    <col min="8452" max="8452" width="10.28515625" customWidth="1"/>
    <col min="8453" max="8456" width="15.28515625" bestFit="1" customWidth="1"/>
    <col min="8698" max="8698" width="4.5703125" customWidth="1"/>
    <col min="8699" max="8699" width="3.5703125" customWidth="1"/>
    <col min="8700" max="8700" width="44" customWidth="1"/>
    <col min="8701" max="8702" width="17.5703125" customWidth="1"/>
    <col min="8703" max="8703" width="12" customWidth="1"/>
    <col min="8704" max="8704" width="12.7109375" customWidth="1"/>
    <col min="8705" max="8705" width="11" customWidth="1"/>
    <col min="8706" max="8706" width="11.28515625" customWidth="1"/>
    <col min="8707" max="8707" width="11" customWidth="1"/>
    <col min="8708" max="8708" width="10.28515625" customWidth="1"/>
    <col min="8709" max="8712" width="15.28515625" bestFit="1" customWidth="1"/>
    <col min="8954" max="8954" width="4.5703125" customWidth="1"/>
    <col min="8955" max="8955" width="3.5703125" customWidth="1"/>
    <col min="8956" max="8956" width="44" customWidth="1"/>
    <col min="8957" max="8958" width="17.5703125" customWidth="1"/>
    <col min="8959" max="8959" width="12" customWidth="1"/>
    <col min="8960" max="8960" width="12.7109375" customWidth="1"/>
    <col min="8961" max="8961" width="11" customWidth="1"/>
    <col min="8962" max="8962" width="11.28515625" customWidth="1"/>
    <col min="8963" max="8963" width="11" customWidth="1"/>
    <col min="8964" max="8964" width="10.28515625" customWidth="1"/>
    <col min="8965" max="8968" width="15.28515625" bestFit="1" customWidth="1"/>
    <col min="9210" max="9210" width="4.5703125" customWidth="1"/>
    <col min="9211" max="9211" width="3.5703125" customWidth="1"/>
    <col min="9212" max="9212" width="44" customWidth="1"/>
    <col min="9213" max="9214" width="17.5703125" customWidth="1"/>
    <col min="9215" max="9215" width="12" customWidth="1"/>
    <col min="9216" max="9216" width="12.7109375" customWidth="1"/>
    <col min="9217" max="9217" width="11" customWidth="1"/>
    <col min="9218" max="9218" width="11.28515625" customWidth="1"/>
    <col min="9219" max="9219" width="11" customWidth="1"/>
    <col min="9220" max="9220" width="10.28515625" customWidth="1"/>
    <col min="9221" max="9224" width="15.28515625" bestFit="1" customWidth="1"/>
    <col min="9466" max="9466" width="4.5703125" customWidth="1"/>
    <col min="9467" max="9467" width="3.5703125" customWidth="1"/>
    <col min="9468" max="9468" width="44" customWidth="1"/>
    <col min="9469" max="9470" width="17.5703125" customWidth="1"/>
    <col min="9471" max="9471" width="12" customWidth="1"/>
    <col min="9472" max="9472" width="12.7109375" customWidth="1"/>
    <col min="9473" max="9473" width="11" customWidth="1"/>
    <col min="9474" max="9474" width="11.28515625" customWidth="1"/>
    <col min="9475" max="9475" width="11" customWidth="1"/>
    <col min="9476" max="9476" width="10.28515625" customWidth="1"/>
    <col min="9477" max="9480" width="15.28515625" bestFit="1" customWidth="1"/>
    <col min="9722" max="9722" width="4.5703125" customWidth="1"/>
    <col min="9723" max="9723" width="3.5703125" customWidth="1"/>
    <col min="9724" max="9724" width="44" customWidth="1"/>
    <col min="9725" max="9726" width="17.5703125" customWidth="1"/>
    <col min="9727" max="9727" width="12" customWidth="1"/>
    <col min="9728" max="9728" width="12.7109375" customWidth="1"/>
    <col min="9729" max="9729" width="11" customWidth="1"/>
    <col min="9730" max="9730" width="11.28515625" customWidth="1"/>
    <col min="9731" max="9731" width="11" customWidth="1"/>
    <col min="9732" max="9732" width="10.28515625" customWidth="1"/>
    <col min="9733" max="9736" width="15.28515625" bestFit="1" customWidth="1"/>
    <col min="9978" max="9978" width="4.5703125" customWidth="1"/>
    <col min="9979" max="9979" width="3.5703125" customWidth="1"/>
    <col min="9980" max="9980" width="44" customWidth="1"/>
    <col min="9981" max="9982" width="17.5703125" customWidth="1"/>
    <col min="9983" max="9983" width="12" customWidth="1"/>
    <col min="9984" max="9984" width="12.7109375" customWidth="1"/>
    <col min="9985" max="9985" width="11" customWidth="1"/>
    <col min="9986" max="9986" width="11.28515625" customWidth="1"/>
    <col min="9987" max="9987" width="11" customWidth="1"/>
    <col min="9988" max="9988" width="10.28515625" customWidth="1"/>
    <col min="9989" max="9992" width="15.28515625" bestFit="1" customWidth="1"/>
    <col min="10234" max="10234" width="4.5703125" customWidth="1"/>
    <col min="10235" max="10235" width="3.5703125" customWidth="1"/>
    <col min="10236" max="10236" width="44" customWidth="1"/>
    <col min="10237" max="10238" width="17.5703125" customWidth="1"/>
    <col min="10239" max="10239" width="12" customWidth="1"/>
    <col min="10240" max="10240" width="12.7109375" customWidth="1"/>
    <col min="10241" max="10241" width="11" customWidth="1"/>
    <col min="10242" max="10242" width="11.28515625" customWidth="1"/>
    <col min="10243" max="10243" width="11" customWidth="1"/>
    <col min="10244" max="10244" width="10.28515625" customWidth="1"/>
    <col min="10245" max="10248" width="15.28515625" bestFit="1" customWidth="1"/>
    <col min="10490" max="10490" width="4.5703125" customWidth="1"/>
    <col min="10491" max="10491" width="3.5703125" customWidth="1"/>
    <col min="10492" max="10492" width="44" customWidth="1"/>
    <col min="10493" max="10494" width="17.5703125" customWidth="1"/>
    <col min="10495" max="10495" width="12" customWidth="1"/>
    <col min="10496" max="10496" width="12.7109375" customWidth="1"/>
    <col min="10497" max="10497" width="11" customWidth="1"/>
    <col min="10498" max="10498" width="11.28515625" customWidth="1"/>
    <col min="10499" max="10499" width="11" customWidth="1"/>
    <col min="10500" max="10500" width="10.28515625" customWidth="1"/>
    <col min="10501" max="10504" width="15.28515625" bestFit="1" customWidth="1"/>
    <col min="10746" max="10746" width="4.5703125" customWidth="1"/>
    <col min="10747" max="10747" width="3.5703125" customWidth="1"/>
    <col min="10748" max="10748" width="44" customWidth="1"/>
    <col min="10749" max="10750" width="17.5703125" customWidth="1"/>
    <col min="10751" max="10751" width="12" customWidth="1"/>
    <col min="10752" max="10752" width="12.7109375" customWidth="1"/>
    <col min="10753" max="10753" width="11" customWidth="1"/>
    <col min="10754" max="10754" width="11.28515625" customWidth="1"/>
    <col min="10755" max="10755" width="11" customWidth="1"/>
    <col min="10756" max="10756" width="10.28515625" customWidth="1"/>
    <col min="10757" max="10760" width="15.28515625" bestFit="1" customWidth="1"/>
    <col min="11002" max="11002" width="4.5703125" customWidth="1"/>
    <col min="11003" max="11003" width="3.5703125" customWidth="1"/>
    <col min="11004" max="11004" width="44" customWidth="1"/>
    <col min="11005" max="11006" width="17.5703125" customWidth="1"/>
    <col min="11007" max="11007" width="12" customWidth="1"/>
    <col min="11008" max="11008" width="12.7109375" customWidth="1"/>
    <col min="11009" max="11009" width="11" customWidth="1"/>
    <col min="11010" max="11010" width="11.28515625" customWidth="1"/>
    <col min="11011" max="11011" width="11" customWidth="1"/>
    <col min="11012" max="11012" width="10.28515625" customWidth="1"/>
    <col min="11013" max="11016" width="15.28515625" bestFit="1" customWidth="1"/>
    <col min="11258" max="11258" width="4.5703125" customWidth="1"/>
    <col min="11259" max="11259" width="3.5703125" customWidth="1"/>
    <col min="11260" max="11260" width="44" customWidth="1"/>
    <col min="11261" max="11262" width="17.5703125" customWidth="1"/>
    <col min="11263" max="11263" width="12" customWidth="1"/>
    <col min="11264" max="11264" width="12.7109375" customWidth="1"/>
    <col min="11265" max="11265" width="11" customWidth="1"/>
    <col min="11266" max="11266" width="11.28515625" customWidth="1"/>
    <col min="11267" max="11267" width="11" customWidth="1"/>
    <col min="11268" max="11268" width="10.28515625" customWidth="1"/>
    <col min="11269" max="11272" width="15.28515625" bestFit="1" customWidth="1"/>
    <col min="11514" max="11514" width="4.5703125" customWidth="1"/>
    <col min="11515" max="11515" width="3.5703125" customWidth="1"/>
    <col min="11516" max="11516" width="44" customWidth="1"/>
    <col min="11517" max="11518" width="17.5703125" customWidth="1"/>
    <col min="11519" max="11519" width="12" customWidth="1"/>
    <col min="11520" max="11520" width="12.7109375" customWidth="1"/>
    <col min="11521" max="11521" width="11" customWidth="1"/>
    <col min="11522" max="11522" width="11.28515625" customWidth="1"/>
    <col min="11523" max="11523" width="11" customWidth="1"/>
    <col min="11524" max="11524" width="10.28515625" customWidth="1"/>
    <col min="11525" max="11528" width="15.28515625" bestFit="1" customWidth="1"/>
    <col min="11770" max="11770" width="4.5703125" customWidth="1"/>
    <col min="11771" max="11771" width="3.5703125" customWidth="1"/>
    <col min="11772" max="11772" width="44" customWidth="1"/>
    <col min="11773" max="11774" width="17.5703125" customWidth="1"/>
    <col min="11775" max="11775" width="12" customWidth="1"/>
    <col min="11776" max="11776" width="12.7109375" customWidth="1"/>
    <col min="11777" max="11777" width="11" customWidth="1"/>
    <col min="11778" max="11778" width="11.28515625" customWidth="1"/>
    <col min="11779" max="11779" width="11" customWidth="1"/>
    <col min="11780" max="11780" width="10.28515625" customWidth="1"/>
    <col min="11781" max="11784" width="15.28515625" bestFit="1" customWidth="1"/>
    <col min="12026" max="12026" width="4.5703125" customWidth="1"/>
    <col min="12027" max="12027" width="3.5703125" customWidth="1"/>
    <col min="12028" max="12028" width="44" customWidth="1"/>
    <col min="12029" max="12030" width="17.5703125" customWidth="1"/>
    <col min="12031" max="12031" width="12" customWidth="1"/>
    <col min="12032" max="12032" width="12.7109375" customWidth="1"/>
    <col min="12033" max="12033" width="11" customWidth="1"/>
    <col min="12034" max="12034" width="11.28515625" customWidth="1"/>
    <col min="12035" max="12035" width="11" customWidth="1"/>
    <col min="12036" max="12036" width="10.28515625" customWidth="1"/>
    <col min="12037" max="12040" width="15.28515625" bestFit="1" customWidth="1"/>
    <col min="12282" max="12282" width="4.5703125" customWidth="1"/>
    <col min="12283" max="12283" width="3.5703125" customWidth="1"/>
    <col min="12284" max="12284" width="44" customWidth="1"/>
    <col min="12285" max="12286" width="17.5703125" customWidth="1"/>
    <col min="12287" max="12287" width="12" customWidth="1"/>
    <col min="12288" max="12288" width="12.7109375" customWidth="1"/>
    <col min="12289" max="12289" width="11" customWidth="1"/>
    <col min="12290" max="12290" width="11.28515625" customWidth="1"/>
    <col min="12291" max="12291" width="11" customWidth="1"/>
    <col min="12292" max="12292" width="10.28515625" customWidth="1"/>
    <col min="12293" max="12296" width="15.28515625" bestFit="1" customWidth="1"/>
    <col min="12538" max="12538" width="4.5703125" customWidth="1"/>
    <col min="12539" max="12539" width="3.5703125" customWidth="1"/>
    <col min="12540" max="12540" width="44" customWidth="1"/>
    <col min="12541" max="12542" width="17.5703125" customWidth="1"/>
    <col min="12543" max="12543" width="12" customWidth="1"/>
    <col min="12544" max="12544" width="12.7109375" customWidth="1"/>
    <col min="12545" max="12545" width="11" customWidth="1"/>
    <col min="12546" max="12546" width="11.28515625" customWidth="1"/>
    <col min="12547" max="12547" width="11" customWidth="1"/>
    <col min="12548" max="12548" width="10.28515625" customWidth="1"/>
    <col min="12549" max="12552" width="15.28515625" bestFit="1" customWidth="1"/>
    <col min="12794" max="12794" width="4.5703125" customWidth="1"/>
    <col min="12795" max="12795" width="3.5703125" customWidth="1"/>
    <col min="12796" max="12796" width="44" customWidth="1"/>
    <col min="12797" max="12798" width="17.5703125" customWidth="1"/>
    <col min="12799" max="12799" width="12" customWidth="1"/>
    <col min="12800" max="12800" width="12.7109375" customWidth="1"/>
    <col min="12801" max="12801" width="11" customWidth="1"/>
    <col min="12802" max="12802" width="11.28515625" customWidth="1"/>
    <col min="12803" max="12803" width="11" customWidth="1"/>
    <col min="12804" max="12804" width="10.28515625" customWidth="1"/>
    <col min="12805" max="12808" width="15.28515625" bestFit="1" customWidth="1"/>
    <col min="13050" max="13050" width="4.5703125" customWidth="1"/>
    <col min="13051" max="13051" width="3.5703125" customWidth="1"/>
    <col min="13052" max="13052" width="44" customWidth="1"/>
    <col min="13053" max="13054" width="17.5703125" customWidth="1"/>
    <col min="13055" max="13055" width="12" customWidth="1"/>
    <col min="13056" max="13056" width="12.7109375" customWidth="1"/>
    <col min="13057" max="13057" width="11" customWidth="1"/>
    <col min="13058" max="13058" width="11.28515625" customWidth="1"/>
    <col min="13059" max="13059" width="11" customWidth="1"/>
    <col min="13060" max="13060" width="10.28515625" customWidth="1"/>
    <col min="13061" max="13064" width="15.28515625" bestFit="1" customWidth="1"/>
    <col min="13306" max="13306" width="4.5703125" customWidth="1"/>
    <col min="13307" max="13307" width="3.5703125" customWidth="1"/>
    <col min="13308" max="13308" width="44" customWidth="1"/>
    <col min="13309" max="13310" width="17.5703125" customWidth="1"/>
    <col min="13311" max="13311" width="12" customWidth="1"/>
    <col min="13312" max="13312" width="12.7109375" customWidth="1"/>
    <col min="13313" max="13313" width="11" customWidth="1"/>
    <col min="13314" max="13314" width="11.28515625" customWidth="1"/>
    <col min="13315" max="13315" width="11" customWidth="1"/>
    <col min="13316" max="13316" width="10.28515625" customWidth="1"/>
    <col min="13317" max="13320" width="15.28515625" bestFit="1" customWidth="1"/>
    <col min="13562" max="13562" width="4.5703125" customWidth="1"/>
    <col min="13563" max="13563" width="3.5703125" customWidth="1"/>
    <col min="13564" max="13564" width="44" customWidth="1"/>
    <col min="13565" max="13566" width="17.5703125" customWidth="1"/>
    <col min="13567" max="13567" width="12" customWidth="1"/>
    <col min="13568" max="13568" width="12.7109375" customWidth="1"/>
    <col min="13569" max="13569" width="11" customWidth="1"/>
    <col min="13570" max="13570" width="11.28515625" customWidth="1"/>
    <col min="13571" max="13571" width="11" customWidth="1"/>
    <col min="13572" max="13572" width="10.28515625" customWidth="1"/>
    <col min="13573" max="13576" width="15.28515625" bestFit="1" customWidth="1"/>
    <col min="13818" max="13818" width="4.5703125" customWidth="1"/>
    <col min="13819" max="13819" width="3.5703125" customWidth="1"/>
    <col min="13820" max="13820" width="44" customWidth="1"/>
    <col min="13821" max="13822" width="17.5703125" customWidth="1"/>
    <col min="13823" max="13823" width="12" customWidth="1"/>
    <col min="13824" max="13824" width="12.7109375" customWidth="1"/>
    <col min="13825" max="13825" width="11" customWidth="1"/>
    <col min="13826" max="13826" width="11.28515625" customWidth="1"/>
    <col min="13827" max="13827" width="11" customWidth="1"/>
    <col min="13828" max="13828" width="10.28515625" customWidth="1"/>
    <col min="13829" max="13832" width="15.28515625" bestFit="1" customWidth="1"/>
    <col min="14074" max="14074" width="4.5703125" customWidth="1"/>
    <col min="14075" max="14075" width="3.5703125" customWidth="1"/>
    <col min="14076" max="14076" width="44" customWidth="1"/>
    <col min="14077" max="14078" width="17.5703125" customWidth="1"/>
    <col min="14079" max="14079" width="12" customWidth="1"/>
    <col min="14080" max="14080" width="12.7109375" customWidth="1"/>
    <col min="14081" max="14081" width="11" customWidth="1"/>
    <col min="14082" max="14082" width="11.28515625" customWidth="1"/>
    <col min="14083" max="14083" width="11" customWidth="1"/>
    <col min="14084" max="14084" width="10.28515625" customWidth="1"/>
    <col min="14085" max="14088" width="15.28515625" bestFit="1" customWidth="1"/>
    <col min="14330" max="14330" width="4.5703125" customWidth="1"/>
    <col min="14331" max="14331" width="3.5703125" customWidth="1"/>
    <col min="14332" max="14332" width="44" customWidth="1"/>
    <col min="14333" max="14334" width="17.5703125" customWidth="1"/>
    <col min="14335" max="14335" width="12" customWidth="1"/>
    <col min="14336" max="14336" width="12.7109375" customWidth="1"/>
    <col min="14337" max="14337" width="11" customWidth="1"/>
    <col min="14338" max="14338" width="11.28515625" customWidth="1"/>
    <col min="14339" max="14339" width="11" customWidth="1"/>
    <col min="14340" max="14340" width="10.28515625" customWidth="1"/>
    <col min="14341" max="14344" width="15.28515625" bestFit="1" customWidth="1"/>
    <col min="14586" max="14586" width="4.5703125" customWidth="1"/>
    <col min="14587" max="14587" width="3.5703125" customWidth="1"/>
    <col min="14588" max="14588" width="44" customWidth="1"/>
    <col min="14589" max="14590" width="17.5703125" customWidth="1"/>
    <col min="14591" max="14591" width="12" customWidth="1"/>
    <col min="14592" max="14592" width="12.7109375" customWidth="1"/>
    <col min="14593" max="14593" width="11" customWidth="1"/>
    <col min="14594" max="14594" width="11.28515625" customWidth="1"/>
    <col min="14595" max="14595" width="11" customWidth="1"/>
    <col min="14596" max="14596" width="10.28515625" customWidth="1"/>
    <col min="14597" max="14600" width="15.28515625" bestFit="1" customWidth="1"/>
    <col min="14842" max="14842" width="4.5703125" customWidth="1"/>
    <col min="14843" max="14843" width="3.5703125" customWidth="1"/>
    <col min="14844" max="14844" width="44" customWidth="1"/>
    <col min="14845" max="14846" width="17.5703125" customWidth="1"/>
    <col min="14847" max="14847" width="12" customWidth="1"/>
    <col min="14848" max="14848" width="12.7109375" customWidth="1"/>
    <col min="14849" max="14849" width="11" customWidth="1"/>
    <col min="14850" max="14850" width="11.28515625" customWidth="1"/>
    <col min="14851" max="14851" width="11" customWidth="1"/>
    <col min="14852" max="14852" width="10.28515625" customWidth="1"/>
    <col min="14853" max="14856" width="15.28515625" bestFit="1" customWidth="1"/>
    <col min="15098" max="15098" width="4.5703125" customWidth="1"/>
    <col min="15099" max="15099" width="3.5703125" customWidth="1"/>
    <col min="15100" max="15100" width="44" customWidth="1"/>
    <col min="15101" max="15102" width="17.5703125" customWidth="1"/>
    <col min="15103" max="15103" width="12" customWidth="1"/>
    <col min="15104" max="15104" width="12.7109375" customWidth="1"/>
    <col min="15105" max="15105" width="11" customWidth="1"/>
    <col min="15106" max="15106" width="11.28515625" customWidth="1"/>
    <col min="15107" max="15107" width="11" customWidth="1"/>
    <col min="15108" max="15108" width="10.28515625" customWidth="1"/>
    <col min="15109" max="15112" width="15.28515625" bestFit="1" customWidth="1"/>
    <col min="15354" max="15354" width="4.5703125" customWidth="1"/>
    <col min="15355" max="15355" width="3.5703125" customWidth="1"/>
    <col min="15356" max="15356" width="44" customWidth="1"/>
    <col min="15357" max="15358" width="17.5703125" customWidth="1"/>
    <col min="15359" max="15359" width="12" customWidth="1"/>
    <col min="15360" max="15360" width="12.7109375" customWidth="1"/>
    <col min="15361" max="15361" width="11" customWidth="1"/>
    <col min="15362" max="15362" width="11.28515625" customWidth="1"/>
    <col min="15363" max="15363" width="11" customWidth="1"/>
    <col min="15364" max="15364" width="10.28515625" customWidth="1"/>
    <col min="15365" max="15368" width="15.28515625" bestFit="1" customWidth="1"/>
    <col min="15610" max="15610" width="4.5703125" customWidth="1"/>
    <col min="15611" max="15611" width="3.5703125" customWidth="1"/>
    <col min="15612" max="15612" width="44" customWidth="1"/>
    <col min="15613" max="15614" width="17.5703125" customWidth="1"/>
    <col min="15615" max="15615" width="12" customWidth="1"/>
    <col min="15616" max="15616" width="12.7109375" customWidth="1"/>
    <col min="15617" max="15617" width="11" customWidth="1"/>
    <col min="15618" max="15618" width="11.28515625" customWidth="1"/>
    <col min="15619" max="15619" width="11" customWidth="1"/>
    <col min="15620" max="15620" width="10.28515625" customWidth="1"/>
    <col min="15621" max="15624" width="15.28515625" bestFit="1" customWidth="1"/>
    <col min="15866" max="15866" width="4.5703125" customWidth="1"/>
    <col min="15867" max="15867" width="3.5703125" customWidth="1"/>
    <col min="15868" max="15868" width="44" customWidth="1"/>
    <col min="15869" max="15870" width="17.5703125" customWidth="1"/>
    <col min="15871" max="15871" width="12" customWidth="1"/>
    <col min="15872" max="15872" width="12.7109375" customWidth="1"/>
    <col min="15873" max="15873" width="11" customWidth="1"/>
    <col min="15874" max="15874" width="11.28515625" customWidth="1"/>
    <col min="15875" max="15875" width="11" customWidth="1"/>
    <col min="15876" max="15876" width="10.28515625" customWidth="1"/>
    <col min="15877" max="15880" width="15.28515625" bestFit="1" customWidth="1"/>
    <col min="16122" max="16122" width="4.5703125" customWidth="1"/>
    <col min="16123" max="16123" width="3.5703125" customWidth="1"/>
    <col min="16124" max="16124" width="44" customWidth="1"/>
    <col min="16125" max="16126" width="17.5703125" customWidth="1"/>
    <col min="16127" max="16127" width="12" customWidth="1"/>
    <col min="16128" max="16128" width="12.7109375" customWidth="1"/>
    <col min="16129" max="16129" width="11" customWidth="1"/>
    <col min="16130" max="16130" width="11.28515625" customWidth="1"/>
    <col min="16131" max="16131" width="11" customWidth="1"/>
    <col min="16132" max="16132" width="10.28515625" customWidth="1"/>
    <col min="16133" max="16136" width="15.28515625" bestFit="1" customWidth="1"/>
  </cols>
  <sheetData>
    <row r="1" spans="1:12">
      <c r="A1" t="s">
        <v>0</v>
      </c>
      <c r="E1" s="43"/>
    </row>
    <row r="2" spans="1:12">
      <c r="A2" t="s">
        <v>1</v>
      </c>
      <c r="E2" s="43"/>
    </row>
    <row r="3" spans="1:12">
      <c r="A3" t="s">
        <v>2</v>
      </c>
    </row>
    <row r="4" spans="1:12" ht="6" customHeight="1"/>
    <row r="5" spans="1:12">
      <c r="A5" t="s">
        <v>216</v>
      </c>
    </row>
    <row r="6" spans="1:12">
      <c r="A6" t="s">
        <v>106</v>
      </c>
    </row>
    <row r="8" spans="1:12">
      <c r="C8" s="2" t="s">
        <v>5</v>
      </c>
      <c r="D8" s="3" t="s">
        <v>6</v>
      </c>
      <c r="E8" s="4"/>
    </row>
    <row r="9" spans="1:12" ht="15.75">
      <c r="F9" s="5" t="s">
        <v>7</v>
      </c>
    </row>
    <row r="10" spans="1:12">
      <c r="C10" s="2" t="s">
        <v>8</v>
      </c>
      <c r="D10" s="6" t="s">
        <v>9</v>
      </c>
      <c r="E10" s="4"/>
      <c r="F10" s="72" t="s">
        <v>10</v>
      </c>
      <c r="G10" s="72"/>
      <c r="H10" s="72"/>
      <c r="I10" s="72"/>
      <c r="J10" s="72"/>
      <c r="K10" s="61" t="s">
        <v>11</v>
      </c>
      <c r="L10" s="63"/>
    </row>
    <row r="11" spans="1:12">
      <c r="C11" s="2" t="s">
        <v>12</v>
      </c>
      <c r="D11" s="6" t="s">
        <v>217</v>
      </c>
      <c r="E11" s="4"/>
      <c r="F11" s="73" t="s">
        <v>14</v>
      </c>
      <c r="G11" s="73"/>
      <c r="H11" s="73"/>
      <c r="I11" s="73"/>
      <c r="J11" s="73"/>
      <c r="K11" s="46" t="s">
        <v>15</v>
      </c>
      <c r="L11" s="46" t="s">
        <v>16</v>
      </c>
    </row>
    <row r="12" spans="1:12" ht="15" customHeight="1">
      <c r="C12" s="2" t="s">
        <v>17</v>
      </c>
      <c r="D12" s="6">
        <v>28</v>
      </c>
      <c r="E12" s="4"/>
      <c r="F12" s="60" t="s">
        <v>18</v>
      </c>
      <c r="G12" s="60" t="s">
        <v>19</v>
      </c>
      <c r="H12" s="60" t="s">
        <v>20</v>
      </c>
      <c r="I12" s="60" t="s">
        <v>21</v>
      </c>
      <c r="J12" s="60" t="s">
        <v>22</v>
      </c>
      <c r="K12" s="60" t="s">
        <v>21</v>
      </c>
      <c r="L12" s="60" t="s">
        <v>21</v>
      </c>
    </row>
    <row r="13" spans="1:12">
      <c r="C13" s="2" t="s">
        <v>23</v>
      </c>
      <c r="D13" s="6">
        <v>28</v>
      </c>
      <c r="E13" s="4"/>
      <c r="F13" s="60"/>
      <c r="G13" s="60"/>
      <c r="H13" s="60"/>
      <c r="I13" s="60"/>
      <c r="J13" s="60"/>
      <c r="K13" s="60"/>
      <c r="L13" s="60"/>
    </row>
    <row r="14" spans="1:12">
      <c r="C14" s="2" t="s">
        <v>24</v>
      </c>
      <c r="D14" s="6" t="s">
        <v>108</v>
      </c>
      <c r="E14" s="4"/>
      <c r="F14" s="60"/>
      <c r="G14" s="60"/>
      <c r="H14" s="60"/>
      <c r="I14" s="60"/>
      <c r="J14" s="60"/>
      <c r="K14" s="60"/>
      <c r="L14" s="60"/>
    </row>
    <row r="15" spans="1:12" ht="30">
      <c r="C15" s="7" t="s">
        <v>26</v>
      </c>
      <c r="D15" s="8">
        <v>1.0500000000000001E-2</v>
      </c>
      <c r="E15" s="4"/>
      <c r="F15" s="9">
        <f>SUM(F21,F23:F35)</f>
        <v>13330</v>
      </c>
      <c r="G15" s="9">
        <v>5020.75</v>
      </c>
      <c r="H15" s="9">
        <f t="shared" ref="H15:K15" si="0">SUM(H21,H23:H35)</f>
        <v>143.091375</v>
      </c>
      <c r="I15" s="9">
        <f t="shared" si="0"/>
        <v>110.45649999999999</v>
      </c>
      <c r="J15" s="9">
        <f t="shared" si="0"/>
        <v>95.39425</v>
      </c>
      <c r="K15" s="10">
        <f t="shared" si="0"/>
        <v>2.2772944444444443E-2</v>
      </c>
      <c r="L15" s="44">
        <v>5.2499999999999998E-2</v>
      </c>
    </row>
    <row r="16" spans="1:12" ht="35.25" customHeight="1">
      <c r="C16" s="7" t="s">
        <v>27</v>
      </c>
      <c r="D16" s="8">
        <v>5.2499999999999998E-2</v>
      </c>
      <c r="E16" s="4"/>
    </row>
    <row r="17" spans="2:12">
      <c r="C17" s="12"/>
    </row>
    <row r="18" spans="2:12" s="14" customFormat="1">
      <c r="B18" s="13"/>
      <c r="F18" s="72" t="s">
        <v>10</v>
      </c>
      <c r="G18" s="72"/>
      <c r="H18" s="72"/>
      <c r="I18" s="72"/>
      <c r="J18" s="72"/>
      <c r="K18" s="61" t="s">
        <v>11</v>
      </c>
      <c r="L18" s="63"/>
    </row>
    <row r="19" spans="2:12" s="14" customFormat="1">
      <c r="B19" s="13"/>
      <c r="F19" s="73" t="s">
        <v>14</v>
      </c>
      <c r="G19" s="73"/>
      <c r="H19" s="73"/>
      <c r="I19" s="73"/>
      <c r="J19" s="73"/>
      <c r="K19" s="46" t="s">
        <v>15</v>
      </c>
      <c r="L19" s="46" t="s">
        <v>16</v>
      </c>
    </row>
    <row r="20" spans="2:12" s="17" customFormat="1" ht="30">
      <c r="B20" s="15"/>
      <c r="C20" s="64" t="s">
        <v>28</v>
      </c>
      <c r="D20" s="65"/>
      <c r="E20" s="16" t="s">
        <v>29</v>
      </c>
      <c r="F20" s="16" t="s">
        <v>18</v>
      </c>
      <c r="G20" s="16" t="s">
        <v>19</v>
      </c>
      <c r="H20" s="16" t="s">
        <v>20</v>
      </c>
      <c r="I20" s="16" t="s">
        <v>21</v>
      </c>
      <c r="J20" s="16" t="s">
        <v>22</v>
      </c>
      <c r="K20" s="16" t="s">
        <v>21</v>
      </c>
      <c r="L20" s="16" t="s">
        <v>21</v>
      </c>
    </row>
    <row r="21" spans="2:12" ht="22.5" customHeight="1">
      <c r="C21" s="66" t="s">
        <v>30</v>
      </c>
      <c r="D21" s="67"/>
      <c r="E21" s="27">
        <v>414826</v>
      </c>
      <c r="F21" s="11">
        <v>11300</v>
      </c>
      <c r="G21" s="19">
        <v>4476.625</v>
      </c>
      <c r="H21" s="19">
        <f>G21*0.0285</f>
        <v>127.58381250000001</v>
      </c>
      <c r="I21" s="19">
        <f>G21*0.022</f>
        <v>98.485749999999996</v>
      </c>
      <c r="J21" s="19">
        <f>G21*0.019</f>
        <v>85.055875</v>
      </c>
      <c r="K21" s="20">
        <f>I21/9000+D15</f>
        <v>2.144286111111111E-2</v>
      </c>
      <c r="L21" s="42">
        <v>5.2499999999999998E-2</v>
      </c>
    </row>
    <row r="22" spans="2:12">
      <c r="B22" s="21" t="s">
        <v>31</v>
      </c>
      <c r="D22" s="22"/>
      <c r="E22" s="23"/>
      <c r="F22" s="24"/>
      <c r="G22" s="24"/>
      <c r="H22" s="24"/>
      <c r="I22" s="24"/>
      <c r="J22" s="24"/>
      <c r="K22" s="24"/>
      <c r="L22" s="24"/>
    </row>
    <row r="23" spans="2:12">
      <c r="C23" s="25" t="s">
        <v>32</v>
      </c>
      <c r="D23" s="26" t="s">
        <v>109</v>
      </c>
      <c r="E23" s="27" t="s">
        <v>34</v>
      </c>
      <c r="F23" s="11">
        <v>0</v>
      </c>
      <c r="G23" s="11">
        <v>0</v>
      </c>
      <c r="H23" s="19">
        <f t="shared" ref="H23:H35" si="1">G23*0.0285</f>
        <v>0</v>
      </c>
      <c r="I23" s="19">
        <f t="shared" ref="I23:I35" si="2">G23*0.022</f>
        <v>0</v>
      </c>
      <c r="J23" s="19">
        <f t="shared" ref="J23:J35" si="3">G23*0.019</f>
        <v>0</v>
      </c>
      <c r="K23" s="20">
        <f>I23/9000</f>
        <v>0</v>
      </c>
      <c r="L23" s="19"/>
    </row>
    <row r="24" spans="2:12">
      <c r="C24" s="25" t="s">
        <v>35</v>
      </c>
      <c r="D24" s="26">
        <v>4</v>
      </c>
      <c r="E24" s="27">
        <v>415002</v>
      </c>
      <c r="F24" s="11">
        <v>1520</v>
      </c>
      <c r="G24" s="11">
        <v>444.125</v>
      </c>
      <c r="H24" s="19">
        <f t="shared" si="1"/>
        <v>12.657562500000001</v>
      </c>
      <c r="I24" s="19">
        <f t="shared" si="2"/>
        <v>9.7707499999999996</v>
      </c>
      <c r="J24" s="19">
        <f t="shared" si="3"/>
        <v>8.4383750000000006</v>
      </c>
      <c r="K24" s="20">
        <f>I24/9000</f>
        <v>1.0856388888888888E-3</v>
      </c>
      <c r="L24" s="19"/>
    </row>
    <row r="25" spans="2:12">
      <c r="C25" s="25" t="s">
        <v>36</v>
      </c>
      <c r="D25" s="26" t="s">
        <v>110</v>
      </c>
      <c r="E25" s="27" t="s">
        <v>34</v>
      </c>
      <c r="F25" s="11">
        <v>0</v>
      </c>
      <c r="G25" s="11">
        <v>0</v>
      </c>
      <c r="H25" s="19">
        <f t="shared" si="1"/>
        <v>0</v>
      </c>
      <c r="I25" s="19">
        <f t="shared" si="2"/>
        <v>0</v>
      </c>
      <c r="J25" s="19">
        <f t="shared" si="3"/>
        <v>0</v>
      </c>
      <c r="K25" s="20">
        <f t="shared" ref="K25:K35" si="4">I25/9000</f>
        <v>0</v>
      </c>
      <c r="L25" s="19"/>
    </row>
    <row r="26" spans="2:12">
      <c r="C26" s="25" t="s">
        <v>39</v>
      </c>
      <c r="D26" s="26" t="s">
        <v>40</v>
      </c>
      <c r="E26" s="27" t="s">
        <v>40</v>
      </c>
      <c r="F26" s="11">
        <v>0</v>
      </c>
      <c r="G26" s="11">
        <v>0</v>
      </c>
      <c r="H26" s="19">
        <f t="shared" si="1"/>
        <v>0</v>
      </c>
      <c r="I26" s="19">
        <f t="shared" si="2"/>
        <v>0</v>
      </c>
      <c r="J26" s="19">
        <f t="shared" si="3"/>
        <v>0</v>
      </c>
      <c r="K26" s="20">
        <f t="shared" si="4"/>
        <v>0</v>
      </c>
      <c r="L26" s="19"/>
    </row>
    <row r="27" spans="2:12">
      <c r="C27" s="25" t="s">
        <v>41</v>
      </c>
      <c r="D27" s="26" t="s">
        <v>33</v>
      </c>
      <c r="E27" s="27" t="s">
        <v>34</v>
      </c>
      <c r="F27" s="11">
        <v>0</v>
      </c>
      <c r="G27" s="11"/>
      <c r="H27" s="19">
        <f t="shared" si="1"/>
        <v>0</v>
      </c>
      <c r="I27" s="19">
        <f t="shared" si="2"/>
        <v>0</v>
      </c>
      <c r="J27" s="19">
        <f t="shared" si="3"/>
        <v>0</v>
      </c>
      <c r="K27" s="20">
        <f t="shared" si="4"/>
        <v>0</v>
      </c>
      <c r="L27" s="19"/>
    </row>
    <row r="28" spans="2:12">
      <c r="C28" s="25" t="s">
        <v>42</v>
      </c>
      <c r="D28" s="26" t="s">
        <v>43</v>
      </c>
      <c r="E28" s="27" t="s">
        <v>34</v>
      </c>
      <c r="F28" s="11">
        <v>0</v>
      </c>
      <c r="G28" s="11">
        <v>0</v>
      </c>
      <c r="H28" s="19">
        <f t="shared" si="1"/>
        <v>0</v>
      </c>
      <c r="I28" s="19">
        <f t="shared" si="2"/>
        <v>0</v>
      </c>
      <c r="J28" s="19">
        <f t="shared" si="3"/>
        <v>0</v>
      </c>
      <c r="K28" s="20">
        <f t="shared" si="4"/>
        <v>0</v>
      </c>
      <c r="L28" s="19"/>
    </row>
    <row r="29" spans="2:12">
      <c r="C29" s="25" t="s">
        <v>44</v>
      </c>
      <c r="D29" s="36" t="s">
        <v>45</v>
      </c>
      <c r="E29" s="27" t="s">
        <v>34</v>
      </c>
      <c r="F29" s="11">
        <v>0</v>
      </c>
      <c r="G29" s="11">
        <v>0</v>
      </c>
      <c r="H29" s="19">
        <f t="shared" si="1"/>
        <v>0</v>
      </c>
      <c r="I29" s="19">
        <f t="shared" si="2"/>
        <v>0</v>
      </c>
      <c r="J29" s="19">
        <f t="shared" si="3"/>
        <v>0</v>
      </c>
      <c r="K29" s="20">
        <f t="shared" si="4"/>
        <v>0</v>
      </c>
      <c r="L29" s="19"/>
    </row>
    <row r="30" spans="2:12">
      <c r="C30" s="25" t="s">
        <v>46</v>
      </c>
      <c r="D30" s="26" t="s">
        <v>111</v>
      </c>
      <c r="E30" s="27" t="s">
        <v>34</v>
      </c>
      <c r="F30" s="11">
        <v>0</v>
      </c>
      <c r="G30" s="11">
        <v>0</v>
      </c>
      <c r="H30" s="19">
        <f t="shared" si="1"/>
        <v>0</v>
      </c>
      <c r="I30" s="19">
        <f t="shared" si="2"/>
        <v>0</v>
      </c>
      <c r="J30" s="19">
        <f t="shared" si="3"/>
        <v>0</v>
      </c>
      <c r="K30" s="20">
        <f t="shared" si="4"/>
        <v>0</v>
      </c>
      <c r="L30" s="19"/>
    </row>
    <row r="31" spans="2:12">
      <c r="C31" s="25" t="s">
        <v>48</v>
      </c>
      <c r="D31" s="26" t="s">
        <v>49</v>
      </c>
      <c r="E31" s="27" t="s">
        <v>34</v>
      </c>
      <c r="F31" s="11">
        <v>0</v>
      </c>
      <c r="G31" s="11">
        <v>0</v>
      </c>
      <c r="H31" s="19">
        <f t="shared" si="1"/>
        <v>0</v>
      </c>
      <c r="I31" s="19">
        <f t="shared" si="2"/>
        <v>0</v>
      </c>
      <c r="J31" s="19">
        <f t="shared" si="3"/>
        <v>0</v>
      </c>
      <c r="K31" s="20">
        <f t="shared" si="4"/>
        <v>0</v>
      </c>
      <c r="L31" s="19"/>
    </row>
    <row r="32" spans="2:12">
      <c r="C32" s="25" t="s">
        <v>50</v>
      </c>
      <c r="D32" s="26" t="s">
        <v>51</v>
      </c>
      <c r="E32" s="27" t="s">
        <v>34</v>
      </c>
      <c r="F32" s="11">
        <v>0</v>
      </c>
      <c r="G32" s="11">
        <v>0</v>
      </c>
      <c r="H32" s="19">
        <f t="shared" si="1"/>
        <v>0</v>
      </c>
      <c r="I32" s="19">
        <f t="shared" si="2"/>
        <v>0</v>
      </c>
      <c r="J32" s="19">
        <f t="shared" si="3"/>
        <v>0</v>
      </c>
      <c r="K32" s="20">
        <f t="shared" si="4"/>
        <v>0</v>
      </c>
      <c r="L32" s="19"/>
    </row>
    <row r="33" spans="2:12">
      <c r="C33" s="25" t="s">
        <v>52</v>
      </c>
      <c r="D33" s="26" t="s">
        <v>51</v>
      </c>
      <c r="E33" s="27" t="s">
        <v>34</v>
      </c>
      <c r="F33" s="11">
        <v>0</v>
      </c>
      <c r="G33" s="11">
        <v>0</v>
      </c>
      <c r="H33" s="19">
        <f t="shared" si="1"/>
        <v>0</v>
      </c>
      <c r="I33" s="19">
        <f t="shared" si="2"/>
        <v>0</v>
      </c>
      <c r="J33" s="19">
        <f t="shared" si="3"/>
        <v>0</v>
      </c>
      <c r="K33" s="20">
        <f t="shared" si="4"/>
        <v>0</v>
      </c>
      <c r="L33" s="19"/>
    </row>
    <row r="34" spans="2:12">
      <c r="C34" s="25" t="s">
        <v>53</v>
      </c>
      <c r="D34" s="26" t="s">
        <v>51</v>
      </c>
      <c r="E34" s="27" t="s">
        <v>38</v>
      </c>
      <c r="F34" s="11">
        <v>0</v>
      </c>
      <c r="G34" s="11">
        <v>0</v>
      </c>
      <c r="H34" s="19">
        <f t="shared" si="1"/>
        <v>0</v>
      </c>
      <c r="I34" s="19">
        <f t="shared" si="2"/>
        <v>0</v>
      </c>
      <c r="J34" s="19">
        <f t="shared" si="3"/>
        <v>0</v>
      </c>
      <c r="K34" s="20">
        <f t="shared" si="4"/>
        <v>0</v>
      </c>
      <c r="L34" s="19"/>
    </row>
    <row r="35" spans="2:12">
      <c r="C35" s="25" t="s">
        <v>54</v>
      </c>
      <c r="D35" s="26" t="s">
        <v>51</v>
      </c>
      <c r="E35" s="27"/>
      <c r="F35" s="11">
        <v>510</v>
      </c>
      <c r="G35" s="11">
        <v>100</v>
      </c>
      <c r="H35" s="19">
        <f t="shared" si="1"/>
        <v>2.85</v>
      </c>
      <c r="I35" s="19">
        <f t="shared" si="2"/>
        <v>2.1999999999999997</v>
      </c>
      <c r="J35" s="19">
        <f t="shared" si="3"/>
        <v>1.9</v>
      </c>
      <c r="K35" s="20">
        <f t="shared" si="4"/>
        <v>2.4444444444444443E-4</v>
      </c>
      <c r="L35" s="19"/>
    </row>
    <row r="36" spans="2:12">
      <c r="B36" s="1" t="s">
        <v>55</v>
      </c>
      <c r="D36" s="37"/>
      <c r="E36" s="12"/>
      <c r="F36" s="24"/>
      <c r="G36" s="24"/>
      <c r="H36" s="24"/>
      <c r="I36" s="24"/>
      <c r="J36" s="24"/>
      <c r="K36" s="24"/>
      <c r="L36" s="24"/>
    </row>
    <row r="37" spans="2:12">
      <c r="C37" s="25" t="s">
        <v>56</v>
      </c>
      <c r="D37" s="26" t="s">
        <v>51</v>
      </c>
      <c r="E37" s="27" t="s">
        <v>40</v>
      </c>
      <c r="F37" s="11">
        <v>0</v>
      </c>
      <c r="G37" s="11">
        <v>0</v>
      </c>
      <c r="H37" s="19">
        <f>G37*0.0285</f>
        <v>0</v>
      </c>
      <c r="I37" s="19">
        <f>G37*0.022</f>
        <v>0</v>
      </c>
      <c r="J37" s="19">
        <f>G37*0.019</f>
        <v>0</v>
      </c>
      <c r="K37" s="20">
        <f>I37/9000</f>
        <v>0</v>
      </c>
      <c r="L37" s="19"/>
    </row>
    <row r="38" spans="2:12">
      <c r="C38" s="25" t="s">
        <v>57</v>
      </c>
      <c r="D38" s="26" t="s">
        <v>51</v>
      </c>
      <c r="E38" s="27" t="s">
        <v>40</v>
      </c>
      <c r="F38" s="11">
        <v>0</v>
      </c>
      <c r="G38" s="11">
        <v>0</v>
      </c>
      <c r="H38" s="19">
        <f>G38*0.0285</f>
        <v>0</v>
      </c>
      <c r="I38" s="19">
        <f>G38*0.022</f>
        <v>0</v>
      </c>
      <c r="J38" s="19">
        <f>G38*0.019</f>
        <v>0</v>
      </c>
      <c r="K38" s="20">
        <f>I38/9000</f>
        <v>0</v>
      </c>
      <c r="L38" s="19"/>
    </row>
    <row r="39" spans="2:12">
      <c r="C39" s="25" t="s">
        <v>58</v>
      </c>
      <c r="D39" s="26" t="s">
        <v>51</v>
      </c>
      <c r="E39" s="27">
        <v>414721</v>
      </c>
      <c r="F39" s="11">
        <v>1320</v>
      </c>
      <c r="G39" s="11">
        <v>346.74999999999994</v>
      </c>
      <c r="H39" s="19">
        <f>G39*0.0285</f>
        <v>9.8823749999999979</v>
      </c>
      <c r="I39" s="19">
        <f>G39*0.022</f>
        <v>7.6284999999999981</v>
      </c>
      <c r="J39" s="19">
        <f>G39*0.019</f>
        <v>6.5882499999999986</v>
      </c>
      <c r="K39" s="20">
        <f>I39/9000</f>
        <v>8.4761111111111094E-4</v>
      </c>
      <c r="L39" s="19"/>
    </row>
    <row r="40" spans="2:12">
      <c r="C40" s="25" t="s">
        <v>59</v>
      </c>
      <c r="D40" s="26" t="s">
        <v>51</v>
      </c>
      <c r="E40" s="27" t="s">
        <v>34</v>
      </c>
      <c r="F40" s="11">
        <v>0</v>
      </c>
      <c r="G40" s="11">
        <v>0</v>
      </c>
      <c r="H40" s="19">
        <f>G40*0.0285</f>
        <v>0</v>
      </c>
      <c r="I40" s="19">
        <f>G40*0.022</f>
        <v>0</v>
      </c>
      <c r="J40" s="19">
        <f>G40*0.019</f>
        <v>0</v>
      </c>
      <c r="K40" s="20">
        <f>I40/9000</f>
        <v>0</v>
      </c>
      <c r="L40" s="19"/>
    </row>
    <row r="41" spans="2:12">
      <c r="B41" s="1" t="s">
        <v>60</v>
      </c>
      <c r="D41" s="37"/>
      <c r="E41" s="12"/>
      <c r="F41" s="24"/>
      <c r="G41" s="24"/>
      <c r="H41" s="24"/>
      <c r="I41" s="24"/>
      <c r="J41" s="24"/>
      <c r="K41" s="24"/>
      <c r="L41" s="24"/>
    </row>
    <row r="42" spans="2:12">
      <c r="C42" s="25" t="s">
        <v>39</v>
      </c>
      <c r="D42" s="26" t="s">
        <v>61</v>
      </c>
      <c r="E42" s="27">
        <v>415003</v>
      </c>
      <c r="F42" s="11">
        <v>1570</v>
      </c>
      <c r="G42" s="11">
        <v>498.75</v>
      </c>
      <c r="H42" s="19">
        <f t="shared" ref="H42:H62" si="5">G42*0.0285</f>
        <v>14.214375</v>
      </c>
      <c r="I42" s="19">
        <f t="shared" ref="I42:I62" si="6">G42*0.022</f>
        <v>10.9725</v>
      </c>
      <c r="J42" s="19">
        <f t="shared" ref="J42:J62" si="7">G42*0.019</f>
        <v>9.4762500000000003</v>
      </c>
      <c r="K42" s="20">
        <f t="shared" ref="K42:K62" si="8">I42/9000</f>
        <v>1.2191666666666666E-3</v>
      </c>
      <c r="L42" s="19"/>
    </row>
    <row r="43" spans="2:12">
      <c r="C43" s="25" t="s">
        <v>62</v>
      </c>
      <c r="D43" s="26" t="s">
        <v>51</v>
      </c>
      <c r="E43" s="27">
        <v>414718</v>
      </c>
      <c r="F43" s="11">
        <v>470</v>
      </c>
      <c r="G43" s="11">
        <v>187.62499999999997</v>
      </c>
      <c r="H43" s="19">
        <f t="shared" si="5"/>
        <v>5.3473124999999992</v>
      </c>
      <c r="I43" s="19">
        <f t="shared" si="6"/>
        <v>4.1277499999999989</v>
      </c>
      <c r="J43" s="19">
        <f t="shared" si="7"/>
        <v>3.5648749999999993</v>
      </c>
      <c r="K43" s="20">
        <f t="shared" si="8"/>
        <v>4.5863888888888875E-4</v>
      </c>
      <c r="L43" s="19"/>
    </row>
    <row r="44" spans="2:12">
      <c r="C44" s="25" t="s">
        <v>63</v>
      </c>
      <c r="D44" s="26" t="s">
        <v>64</v>
      </c>
      <c r="E44" s="27" t="s">
        <v>34</v>
      </c>
      <c r="F44" s="11">
        <v>0</v>
      </c>
      <c r="G44" s="11">
        <v>0</v>
      </c>
      <c r="H44" s="19">
        <f t="shared" si="5"/>
        <v>0</v>
      </c>
      <c r="I44" s="19">
        <f t="shared" si="6"/>
        <v>0</v>
      </c>
      <c r="J44" s="19">
        <f t="shared" si="7"/>
        <v>0</v>
      </c>
      <c r="K44" s="20">
        <f t="shared" si="8"/>
        <v>0</v>
      </c>
      <c r="L44" s="19"/>
    </row>
    <row r="45" spans="2:12">
      <c r="C45" s="25" t="s">
        <v>65</v>
      </c>
      <c r="D45" s="26" t="s">
        <v>51</v>
      </c>
      <c r="E45" s="27" t="s">
        <v>34</v>
      </c>
      <c r="F45" s="11">
        <v>0</v>
      </c>
      <c r="G45" s="11">
        <v>0</v>
      </c>
      <c r="H45" s="19">
        <f t="shared" si="5"/>
        <v>0</v>
      </c>
      <c r="I45" s="19">
        <f t="shared" si="6"/>
        <v>0</v>
      </c>
      <c r="J45" s="19">
        <f t="shared" si="7"/>
        <v>0</v>
      </c>
      <c r="K45" s="20">
        <f t="shared" si="8"/>
        <v>0</v>
      </c>
      <c r="L45" s="19"/>
    </row>
    <row r="46" spans="2:12">
      <c r="C46" s="25" t="s">
        <v>66</v>
      </c>
      <c r="D46" s="26" t="s">
        <v>51</v>
      </c>
      <c r="E46" s="27" t="s">
        <v>34</v>
      </c>
      <c r="F46" s="11">
        <v>0</v>
      </c>
      <c r="G46" s="11">
        <v>0</v>
      </c>
      <c r="H46" s="19">
        <f t="shared" si="5"/>
        <v>0</v>
      </c>
      <c r="I46" s="19">
        <f t="shared" si="6"/>
        <v>0</v>
      </c>
      <c r="J46" s="19">
        <f t="shared" si="7"/>
        <v>0</v>
      </c>
      <c r="K46" s="20">
        <f t="shared" si="8"/>
        <v>0</v>
      </c>
      <c r="L46" s="19"/>
    </row>
    <row r="47" spans="2:12">
      <c r="C47" s="25" t="s">
        <v>67</v>
      </c>
      <c r="D47" s="26" t="s">
        <v>68</v>
      </c>
      <c r="E47" s="27">
        <v>414830</v>
      </c>
      <c r="F47" s="11">
        <v>1180</v>
      </c>
      <c r="G47" s="11">
        <v>306.375</v>
      </c>
      <c r="H47" s="19">
        <f t="shared" si="5"/>
        <v>8.7316874999999996</v>
      </c>
      <c r="I47" s="19">
        <f t="shared" si="6"/>
        <v>6.7402499999999996</v>
      </c>
      <c r="J47" s="19">
        <f t="shared" si="7"/>
        <v>5.8211249999999994</v>
      </c>
      <c r="K47" s="20">
        <f t="shared" si="8"/>
        <v>7.4891666666666661E-4</v>
      </c>
      <c r="L47" s="19"/>
    </row>
    <row r="48" spans="2:12">
      <c r="C48" s="25" t="s">
        <v>69</v>
      </c>
      <c r="D48" s="26" t="s">
        <v>51</v>
      </c>
      <c r="E48" s="27" t="s">
        <v>34</v>
      </c>
      <c r="F48" s="11">
        <v>0</v>
      </c>
      <c r="G48" s="11">
        <v>0</v>
      </c>
      <c r="H48" s="19">
        <f t="shared" si="5"/>
        <v>0</v>
      </c>
      <c r="I48" s="19">
        <f t="shared" si="6"/>
        <v>0</v>
      </c>
      <c r="J48" s="19">
        <f t="shared" si="7"/>
        <v>0</v>
      </c>
      <c r="K48" s="20">
        <f t="shared" si="8"/>
        <v>0</v>
      </c>
      <c r="L48" s="19"/>
    </row>
    <row r="49" spans="2:12" ht="17.25" customHeight="1">
      <c r="C49" s="25" t="s">
        <v>70</v>
      </c>
      <c r="D49" s="26" t="s">
        <v>51</v>
      </c>
      <c r="E49" s="27" t="s">
        <v>34</v>
      </c>
      <c r="F49" s="11">
        <v>0</v>
      </c>
      <c r="G49" s="11">
        <v>0</v>
      </c>
      <c r="H49" s="19">
        <f t="shared" si="5"/>
        <v>0</v>
      </c>
      <c r="I49" s="19">
        <f t="shared" si="6"/>
        <v>0</v>
      </c>
      <c r="J49" s="19">
        <f t="shared" si="7"/>
        <v>0</v>
      </c>
      <c r="K49" s="20">
        <f t="shared" si="8"/>
        <v>0</v>
      </c>
      <c r="L49" s="19"/>
    </row>
    <row r="50" spans="2:12">
      <c r="C50" s="25" t="s">
        <v>71</v>
      </c>
      <c r="D50" s="26" t="s">
        <v>51</v>
      </c>
      <c r="E50" s="27" t="s">
        <v>34</v>
      </c>
      <c r="F50" s="11">
        <v>0</v>
      </c>
      <c r="G50" s="11">
        <v>0</v>
      </c>
      <c r="H50" s="19">
        <f t="shared" si="5"/>
        <v>0</v>
      </c>
      <c r="I50" s="19">
        <f t="shared" si="6"/>
        <v>0</v>
      </c>
      <c r="J50" s="19">
        <f t="shared" si="7"/>
        <v>0</v>
      </c>
      <c r="K50" s="20">
        <f t="shared" si="8"/>
        <v>0</v>
      </c>
      <c r="L50" s="19"/>
    </row>
    <row r="51" spans="2:12">
      <c r="C51" s="25" t="s">
        <v>72</v>
      </c>
      <c r="D51" s="26" t="s">
        <v>73</v>
      </c>
      <c r="E51" s="27" t="s">
        <v>34</v>
      </c>
      <c r="F51" s="11">
        <v>0</v>
      </c>
      <c r="G51" s="11">
        <v>0</v>
      </c>
      <c r="H51" s="19">
        <f t="shared" si="5"/>
        <v>0</v>
      </c>
      <c r="I51" s="19">
        <f t="shared" si="6"/>
        <v>0</v>
      </c>
      <c r="J51" s="19">
        <f t="shared" si="7"/>
        <v>0</v>
      </c>
      <c r="K51" s="20">
        <f t="shared" si="8"/>
        <v>0</v>
      </c>
      <c r="L51" s="19"/>
    </row>
    <row r="52" spans="2:12" ht="30">
      <c r="C52" s="25" t="s">
        <v>74</v>
      </c>
      <c r="D52" s="26" t="s">
        <v>51</v>
      </c>
      <c r="E52" s="27" t="s">
        <v>34</v>
      </c>
      <c r="F52" s="11">
        <v>0</v>
      </c>
      <c r="G52" s="11">
        <v>0</v>
      </c>
      <c r="H52" s="19">
        <f t="shared" si="5"/>
        <v>0</v>
      </c>
      <c r="I52" s="19">
        <f t="shared" si="6"/>
        <v>0</v>
      </c>
      <c r="J52" s="19">
        <f t="shared" si="7"/>
        <v>0</v>
      </c>
      <c r="K52" s="20">
        <f t="shared" si="8"/>
        <v>0</v>
      </c>
      <c r="L52" s="19"/>
    </row>
    <row r="53" spans="2:12" ht="30">
      <c r="C53" s="25" t="s">
        <v>75</v>
      </c>
      <c r="D53" s="26" t="s">
        <v>51</v>
      </c>
      <c r="E53" s="27" t="s">
        <v>34</v>
      </c>
      <c r="F53" s="11">
        <v>0</v>
      </c>
      <c r="G53" s="11">
        <v>0</v>
      </c>
      <c r="H53" s="19">
        <f t="shared" si="5"/>
        <v>0</v>
      </c>
      <c r="I53" s="19">
        <f t="shared" si="6"/>
        <v>0</v>
      </c>
      <c r="J53" s="19">
        <f t="shared" si="7"/>
        <v>0</v>
      </c>
      <c r="K53" s="20">
        <f t="shared" si="8"/>
        <v>0</v>
      </c>
      <c r="L53" s="19"/>
    </row>
    <row r="54" spans="2:12">
      <c r="C54" s="25" t="s">
        <v>76</v>
      </c>
      <c r="D54" s="26" t="s">
        <v>51</v>
      </c>
      <c r="E54" s="27" t="s">
        <v>34</v>
      </c>
      <c r="F54" s="11">
        <v>0</v>
      </c>
      <c r="G54" s="11">
        <v>0</v>
      </c>
      <c r="H54" s="19">
        <f t="shared" si="5"/>
        <v>0</v>
      </c>
      <c r="I54" s="19">
        <f t="shared" si="6"/>
        <v>0</v>
      </c>
      <c r="J54" s="19">
        <f t="shared" si="7"/>
        <v>0</v>
      </c>
      <c r="K54" s="20">
        <f t="shared" si="8"/>
        <v>0</v>
      </c>
      <c r="L54" s="19"/>
    </row>
    <row r="55" spans="2:12">
      <c r="C55" s="25" t="s">
        <v>77</v>
      </c>
      <c r="D55" s="26" t="s">
        <v>51</v>
      </c>
      <c r="E55" s="27" t="s">
        <v>34</v>
      </c>
      <c r="F55" s="11">
        <v>0</v>
      </c>
      <c r="G55" s="11">
        <v>0</v>
      </c>
      <c r="H55" s="19">
        <f t="shared" si="5"/>
        <v>0</v>
      </c>
      <c r="I55" s="19">
        <f t="shared" si="6"/>
        <v>0</v>
      </c>
      <c r="J55" s="19">
        <f t="shared" si="7"/>
        <v>0</v>
      </c>
      <c r="K55" s="20">
        <f t="shared" si="8"/>
        <v>0</v>
      </c>
      <c r="L55" s="19"/>
    </row>
    <row r="56" spans="2:12" ht="30">
      <c r="C56" s="25" t="s">
        <v>78</v>
      </c>
      <c r="D56" s="26" t="s">
        <v>51</v>
      </c>
      <c r="E56" s="27" t="s">
        <v>34</v>
      </c>
      <c r="F56" s="11">
        <v>0</v>
      </c>
      <c r="G56" s="11">
        <v>0</v>
      </c>
      <c r="H56" s="19">
        <f t="shared" si="5"/>
        <v>0</v>
      </c>
      <c r="I56" s="19">
        <f t="shared" si="6"/>
        <v>0</v>
      </c>
      <c r="J56" s="19">
        <f t="shared" si="7"/>
        <v>0</v>
      </c>
      <c r="K56" s="20">
        <f t="shared" si="8"/>
        <v>0</v>
      </c>
      <c r="L56" s="19"/>
    </row>
    <row r="57" spans="2:12" ht="30">
      <c r="C57" s="25" t="s">
        <v>79</v>
      </c>
      <c r="D57" s="26" t="s">
        <v>51</v>
      </c>
      <c r="E57" s="27" t="s">
        <v>34</v>
      </c>
      <c r="F57" s="11">
        <v>0</v>
      </c>
      <c r="G57" s="11">
        <v>0</v>
      </c>
      <c r="H57" s="19">
        <f t="shared" si="5"/>
        <v>0</v>
      </c>
      <c r="I57" s="19">
        <f t="shared" si="6"/>
        <v>0</v>
      </c>
      <c r="J57" s="19">
        <f t="shared" si="7"/>
        <v>0</v>
      </c>
      <c r="K57" s="20">
        <f t="shared" si="8"/>
        <v>0</v>
      </c>
      <c r="L57" s="19"/>
    </row>
    <row r="58" spans="2:12">
      <c r="C58" s="25" t="s">
        <v>80</v>
      </c>
      <c r="D58" s="26" t="s">
        <v>51</v>
      </c>
      <c r="E58" s="27" t="s">
        <v>34</v>
      </c>
      <c r="F58" s="11">
        <v>0</v>
      </c>
      <c r="G58" s="11">
        <v>0</v>
      </c>
      <c r="H58" s="19">
        <f t="shared" si="5"/>
        <v>0</v>
      </c>
      <c r="I58" s="19">
        <f t="shared" si="6"/>
        <v>0</v>
      </c>
      <c r="J58" s="19">
        <f t="shared" si="7"/>
        <v>0</v>
      </c>
      <c r="K58" s="20">
        <f t="shared" si="8"/>
        <v>0</v>
      </c>
      <c r="L58" s="19"/>
    </row>
    <row r="59" spans="2:12">
      <c r="C59" s="25" t="s">
        <v>81</v>
      </c>
      <c r="D59" s="26" t="s">
        <v>51</v>
      </c>
      <c r="E59" s="27" t="s">
        <v>218</v>
      </c>
      <c r="F59" s="11">
        <v>1275</v>
      </c>
      <c r="G59" s="11">
        <v>571.18749999999989</v>
      </c>
      <c r="H59" s="19">
        <f t="shared" si="5"/>
        <v>16.278843749999997</v>
      </c>
      <c r="I59" s="19">
        <f t="shared" si="6"/>
        <v>12.566124999999996</v>
      </c>
      <c r="J59" s="19">
        <f t="shared" si="7"/>
        <v>10.852562499999998</v>
      </c>
      <c r="K59" s="20">
        <f t="shared" si="8"/>
        <v>1.3962361111111107E-3</v>
      </c>
      <c r="L59" s="19"/>
    </row>
    <row r="60" spans="2:12" ht="30">
      <c r="C60" s="25" t="s">
        <v>82</v>
      </c>
      <c r="D60" s="26" t="s">
        <v>51</v>
      </c>
      <c r="E60" s="27" t="s">
        <v>34</v>
      </c>
      <c r="F60" s="11">
        <v>0</v>
      </c>
      <c r="G60" s="11">
        <v>0</v>
      </c>
      <c r="H60" s="19">
        <f t="shared" si="5"/>
        <v>0</v>
      </c>
      <c r="I60" s="19">
        <f t="shared" si="6"/>
        <v>0</v>
      </c>
      <c r="J60" s="19">
        <f t="shared" si="7"/>
        <v>0</v>
      </c>
      <c r="K60" s="20">
        <f t="shared" si="8"/>
        <v>0</v>
      </c>
      <c r="L60" s="19"/>
    </row>
    <row r="61" spans="2:12">
      <c r="C61" s="25" t="s">
        <v>83</v>
      </c>
      <c r="D61" s="26" t="s">
        <v>51</v>
      </c>
      <c r="E61" s="27" t="s">
        <v>84</v>
      </c>
      <c r="F61" s="11">
        <v>5705</v>
      </c>
      <c r="G61" s="19">
        <v>4840</v>
      </c>
      <c r="H61" s="19">
        <f t="shared" si="5"/>
        <v>137.94</v>
      </c>
      <c r="I61" s="19">
        <f t="shared" si="6"/>
        <v>106.47999999999999</v>
      </c>
      <c r="J61" s="19">
        <f t="shared" si="7"/>
        <v>91.96</v>
      </c>
      <c r="K61" s="20">
        <f t="shared" si="8"/>
        <v>1.183111111111111E-2</v>
      </c>
      <c r="L61" s="19"/>
    </row>
    <row r="62" spans="2:12">
      <c r="C62" s="25" t="s">
        <v>85</v>
      </c>
      <c r="D62" s="26" t="s">
        <v>51</v>
      </c>
      <c r="E62" s="27"/>
      <c r="F62" s="11">
        <v>925</v>
      </c>
      <c r="G62" s="19">
        <v>850</v>
      </c>
      <c r="H62" s="19">
        <f t="shared" si="5"/>
        <v>24.225000000000001</v>
      </c>
      <c r="I62" s="19">
        <f t="shared" si="6"/>
        <v>18.7</v>
      </c>
      <c r="J62" s="19">
        <f t="shared" si="7"/>
        <v>16.149999999999999</v>
      </c>
      <c r="K62" s="20">
        <f t="shared" si="8"/>
        <v>2.0777777777777778E-3</v>
      </c>
      <c r="L62" s="19"/>
    </row>
    <row r="63" spans="2:12">
      <c r="B63" s="1" t="s">
        <v>86</v>
      </c>
      <c r="C63" s="30"/>
      <c r="D63" s="31"/>
      <c r="E63" s="32"/>
      <c r="F63" s="33"/>
      <c r="G63" s="33"/>
      <c r="H63" s="33"/>
      <c r="I63" s="33"/>
      <c r="J63" s="33"/>
      <c r="K63" s="33"/>
      <c r="L63" s="33"/>
    </row>
    <row r="64" spans="2:12">
      <c r="C64" s="25" t="s">
        <v>87</v>
      </c>
      <c r="D64" s="26" t="s">
        <v>51</v>
      </c>
      <c r="E64" s="27" t="s">
        <v>40</v>
      </c>
      <c r="F64" s="11">
        <v>0</v>
      </c>
      <c r="G64" s="19">
        <v>0</v>
      </c>
      <c r="H64" s="19">
        <f>G64*0.0285</f>
        <v>0</v>
      </c>
      <c r="I64" s="19">
        <f>G64*0.022</f>
        <v>0</v>
      </c>
      <c r="J64" s="19">
        <f>G64*0.019</f>
        <v>0</v>
      </c>
      <c r="K64" s="20">
        <f>I64/9000</f>
        <v>0</v>
      </c>
      <c r="L64" s="19"/>
    </row>
    <row r="65" spans="2:12">
      <c r="C65" s="25" t="s">
        <v>88</v>
      </c>
      <c r="D65" s="26" t="s">
        <v>51</v>
      </c>
      <c r="E65" s="27" t="s">
        <v>40</v>
      </c>
      <c r="F65" s="11">
        <v>0</v>
      </c>
      <c r="G65" s="19">
        <v>0</v>
      </c>
      <c r="H65" s="19">
        <f>G65*0.0285</f>
        <v>0</v>
      </c>
      <c r="I65" s="19">
        <f>G65*0.022</f>
        <v>0</v>
      </c>
      <c r="J65" s="19">
        <f>G65*0.019</f>
        <v>0</v>
      </c>
      <c r="K65" s="20">
        <f>I65/9000</f>
        <v>0</v>
      </c>
      <c r="L65" s="19"/>
    </row>
    <row r="66" spans="2:12" ht="30">
      <c r="C66" s="25" t="s">
        <v>89</v>
      </c>
      <c r="D66" s="26" t="s">
        <v>51</v>
      </c>
      <c r="E66" s="27" t="s">
        <v>40</v>
      </c>
      <c r="F66" s="11">
        <v>0</v>
      </c>
      <c r="G66" s="19">
        <v>0</v>
      </c>
      <c r="H66" s="19">
        <f>G66*0.0285</f>
        <v>0</v>
      </c>
      <c r="I66" s="19">
        <f>G66*0.022</f>
        <v>0</v>
      </c>
      <c r="J66" s="19">
        <f>G66*0.019</f>
        <v>0</v>
      </c>
      <c r="K66" s="20">
        <f>I66/9000</f>
        <v>0</v>
      </c>
      <c r="L66" s="19"/>
    </row>
    <row r="67" spans="2:12">
      <c r="B67" s="1" t="s">
        <v>90</v>
      </c>
      <c r="F67" s="24"/>
      <c r="G67" s="24"/>
      <c r="H67" s="24"/>
      <c r="I67" s="24"/>
      <c r="J67" s="24"/>
      <c r="K67" s="24"/>
      <c r="L67" s="24"/>
    </row>
    <row r="68" spans="2:12">
      <c r="C68" s="57" t="s">
        <v>219</v>
      </c>
      <c r="D68" s="58"/>
      <c r="E68" s="59"/>
      <c r="F68" s="34">
        <v>1520</v>
      </c>
      <c r="G68" s="19">
        <v>444.125</v>
      </c>
      <c r="H68" s="19">
        <f t="shared" ref="H68:H106" si="9">G68*0.0285</f>
        <v>12.657562500000001</v>
      </c>
      <c r="I68" s="19">
        <f t="shared" ref="I68:I106" si="10">G68*0.022</f>
        <v>9.7707499999999996</v>
      </c>
      <c r="J68" s="19">
        <f t="shared" ref="J68:J106" si="11">G68*0.019</f>
        <v>8.4383750000000006</v>
      </c>
      <c r="K68" s="20">
        <f t="shared" ref="K68:K106" si="12">I68/9000</f>
        <v>1.0856388888888888E-3</v>
      </c>
      <c r="L68" s="19"/>
    </row>
    <row r="69" spans="2:12">
      <c r="C69" s="57" t="s">
        <v>220</v>
      </c>
      <c r="D69" s="58"/>
      <c r="E69" s="59"/>
      <c r="F69" s="34">
        <v>580</v>
      </c>
      <c r="G69" s="19">
        <v>213.75</v>
      </c>
      <c r="H69" s="19">
        <f t="shared" si="9"/>
        <v>6.0918749999999999</v>
      </c>
      <c r="I69" s="19">
        <f t="shared" si="10"/>
        <v>4.7024999999999997</v>
      </c>
      <c r="J69" s="19">
        <f t="shared" si="11"/>
        <v>4.0612500000000002</v>
      </c>
      <c r="K69" s="20">
        <f t="shared" si="12"/>
        <v>5.2249999999999996E-4</v>
      </c>
      <c r="L69" s="19"/>
    </row>
    <row r="70" spans="2:12">
      <c r="C70" s="57" t="s">
        <v>209</v>
      </c>
      <c r="D70" s="58"/>
      <c r="E70" s="59"/>
      <c r="F70" s="34">
        <v>200</v>
      </c>
      <c r="G70" s="19">
        <v>99.749999999999986</v>
      </c>
      <c r="H70" s="19">
        <f t="shared" si="9"/>
        <v>2.8428749999999998</v>
      </c>
      <c r="I70" s="19">
        <f t="shared" si="10"/>
        <v>2.1944999999999997</v>
      </c>
      <c r="J70" s="19">
        <f t="shared" si="11"/>
        <v>1.8952499999999997</v>
      </c>
      <c r="K70" s="20">
        <f t="shared" si="12"/>
        <v>2.4383333333333329E-4</v>
      </c>
      <c r="L70" s="19"/>
    </row>
    <row r="71" spans="2:12">
      <c r="C71" s="57" t="s">
        <v>221</v>
      </c>
      <c r="D71" s="58"/>
      <c r="E71" s="59"/>
      <c r="F71" s="34">
        <v>1570</v>
      </c>
      <c r="G71" s="19">
        <v>498.75</v>
      </c>
      <c r="H71" s="19">
        <f t="shared" si="9"/>
        <v>14.214375</v>
      </c>
      <c r="I71" s="19">
        <f t="shared" si="10"/>
        <v>10.9725</v>
      </c>
      <c r="J71" s="19">
        <f t="shared" si="11"/>
        <v>9.4762500000000003</v>
      </c>
      <c r="K71" s="20">
        <f t="shared" si="12"/>
        <v>1.2191666666666666E-3</v>
      </c>
      <c r="L71" s="19"/>
    </row>
    <row r="72" spans="2:12">
      <c r="C72" s="57" t="s">
        <v>222</v>
      </c>
      <c r="D72" s="58"/>
      <c r="E72" s="59"/>
      <c r="F72" s="34">
        <v>1570</v>
      </c>
      <c r="G72" s="19">
        <v>442.93749999999994</v>
      </c>
      <c r="H72" s="19">
        <f t="shared" si="9"/>
        <v>12.623718749999998</v>
      </c>
      <c r="I72" s="19">
        <f t="shared" si="10"/>
        <v>9.7446249999999974</v>
      </c>
      <c r="J72" s="19">
        <f t="shared" si="11"/>
        <v>8.4158124999999995</v>
      </c>
      <c r="K72" s="20">
        <f t="shared" si="12"/>
        <v>1.0827361111111109E-3</v>
      </c>
      <c r="L72" s="19"/>
    </row>
    <row r="73" spans="2:12">
      <c r="C73" s="57" t="s">
        <v>144</v>
      </c>
      <c r="D73" s="58"/>
      <c r="E73" s="59"/>
      <c r="F73" s="34">
        <v>210</v>
      </c>
      <c r="G73" s="19">
        <v>99.749999999999986</v>
      </c>
      <c r="H73" s="19">
        <f t="shared" si="9"/>
        <v>2.8428749999999998</v>
      </c>
      <c r="I73" s="19">
        <f t="shared" si="10"/>
        <v>2.1944999999999997</v>
      </c>
      <c r="J73" s="19">
        <f t="shared" si="11"/>
        <v>1.8952499999999997</v>
      </c>
      <c r="K73" s="20">
        <f t="shared" si="12"/>
        <v>2.4383333333333329E-4</v>
      </c>
      <c r="L73" s="19"/>
    </row>
    <row r="74" spans="2:12">
      <c r="C74" s="57" t="s">
        <v>223</v>
      </c>
      <c r="D74" s="58"/>
      <c r="E74" s="59"/>
      <c r="F74" s="34">
        <v>470</v>
      </c>
      <c r="G74" s="19">
        <v>187.62499999999997</v>
      </c>
      <c r="H74" s="19">
        <f t="shared" si="9"/>
        <v>5.3473124999999992</v>
      </c>
      <c r="I74" s="19">
        <f t="shared" si="10"/>
        <v>4.1277499999999989</v>
      </c>
      <c r="J74" s="19">
        <f t="shared" si="11"/>
        <v>3.5648749999999993</v>
      </c>
      <c r="K74" s="20">
        <f t="shared" si="12"/>
        <v>4.5863888888888875E-4</v>
      </c>
      <c r="L74" s="19"/>
    </row>
    <row r="75" spans="2:12">
      <c r="C75" s="57" t="s">
        <v>224</v>
      </c>
      <c r="D75" s="58"/>
      <c r="E75" s="59"/>
      <c r="F75" s="34">
        <v>338</v>
      </c>
      <c r="G75" s="19">
        <v>161.49999999999997</v>
      </c>
      <c r="H75" s="19">
        <f t="shared" si="9"/>
        <v>4.6027499999999995</v>
      </c>
      <c r="I75" s="19">
        <f t="shared" si="10"/>
        <v>3.552999999999999</v>
      </c>
      <c r="J75" s="19">
        <f t="shared" si="11"/>
        <v>3.0684999999999993</v>
      </c>
      <c r="K75" s="20">
        <f t="shared" si="12"/>
        <v>3.9477777777777769E-4</v>
      </c>
      <c r="L75" s="19"/>
    </row>
    <row r="76" spans="2:12">
      <c r="C76" s="57" t="s">
        <v>225</v>
      </c>
      <c r="D76" s="58"/>
      <c r="E76" s="59"/>
      <c r="F76" s="34">
        <v>230</v>
      </c>
      <c r="G76" s="19">
        <v>80.749999999999986</v>
      </c>
      <c r="H76" s="19">
        <f t="shared" si="9"/>
        <v>2.3013749999999997</v>
      </c>
      <c r="I76" s="19">
        <f t="shared" si="10"/>
        <v>1.7764999999999995</v>
      </c>
      <c r="J76" s="19">
        <f t="shared" si="11"/>
        <v>1.5342499999999997</v>
      </c>
      <c r="K76" s="20">
        <f t="shared" si="12"/>
        <v>1.9738888888888885E-4</v>
      </c>
      <c r="L76" s="19"/>
    </row>
    <row r="77" spans="2:12">
      <c r="C77" s="57" t="s">
        <v>226</v>
      </c>
      <c r="D77" s="58"/>
      <c r="E77" s="59"/>
      <c r="F77" s="34">
        <v>1045</v>
      </c>
      <c r="G77" s="19">
        <v>490.43749999999994</v>
      </c>
      <c r="H77" s="19">
        <f t="shared" si="9"/>
        <v>13.977468749999998</v>
      </c>
      <c r="I77" s="19">
        <f t="shared" si="10"/>
        <v>10.789624999999997</v>
      </c>
      <c r="J77" s="19">
        <f t="shared" si="11"/>
        <v>9.3183124999999993</v>
      </c>
      <c r="K77" s="20">
        <f t="shared" si="12"/>
        <v>1.198847222222222E-3</v>
      </c>
      <c r="L77" s="19"/>
    </row>
    <row r="78" spans="2:12">
      <c r="C78" s="57" t="s">
        <v>227</v>
      </c>
      <c r="D78" s="58"/>
      <c r="E78" s="59"/>
      <c r="F78" s="34">
        <v>1480</v>
      </c>
      <c r="G78" s="19">
        <v>697.06249999999989</v>
      </c>
      <c r="H78" s="19">
        <f t="shared" si="9"/>
        <v>19.866281249999997</v>
      </c>
      <c r="I78" s="19">
        <f t="shared" si="10"/>
        <v>15.335374999999997</v>
      </c>
      <c r="J78" s="19">
        <f t="shared" si="11"/>
        <v>13.244187499999997</v>
      </c>
      <c r="K78" s="20">
        <f t="shared" si="12"/>
        <v>1.7039305555555553E-3</v>
      </c>
      <c r="L78" s="19"/>
    </row>
    <row r="79" spans="2:12">
      <c r="C79" s="57" t="s">
        <v>228</v>
      </c>
      <c r="D79" s="58"/>
      <c r="E79" s="59"/>
      <c r="F79" s="34">
        <v>3150</v>
      </c>
      <c r="G79" s="19">
        <v>1109.1249999999998</v>
      </c>
      <c r="H79" s="19">
        <f t="shared" si="9"/>
        <v>31.610062499999994</v>
      </c>
      <c r="I79" s="19">
        <f t="shared" si="10"/>
        <v>24.400749999999995</v>
      </c>
      <c r="J79" s="19">
        <f t="shared" si="11"/>
        <v>21.073374999999995</v>
      </c>
      <c r="K79" s="20">
        <f t="shared" si="12"/>
        <v>2.711194444444444E-3</v>
      </c>
      <c r="L79" s="19"/>
    </row>
    <row r="80" spans="2:12">
      <c r="C80" s="57" t="s">
        <v>210</v>
      </c>
      <c r="D80" s="58"/>
      <c r="E80" s="59"/>
      <c r="F80" s="34">
        <v>765</v>
      </c>
      <c r="G80" s="19">
        <v>246.99999999999997</v>
      </c>
      <c r="H80" s="19">
        <f t="shared" si="9"/>
        <v>7.0394999999999994</v>
      </c>
      <c r="I80" s="19">
        <f t="shared" si="10"/>
        <v>5.4339999999999993</v>
      </c>
      <c r="J80" s="19">
        <f t="shared" si="11"/>
        <v>4.6929999999999996</v>
      </c>
      <c r="K80" s="20">
        <f t="shared" si="12"/>
        <v>6.0377777777777773E-4</v>
      </c>
      <c r="L80" s="19"/>
    </row>
    <row r="81" spans="3:12">
      <c r="C81" s="57" t="s">
        <v>100</v>
      </c>
      <c r="D81" s="58"/>
      <c r="E81" s="59"/>
      <c r="F81" s="34">
        <v>390</v>
      </c>
      <c r="G81" s="19">
        <v>197.12499999999997</v>
      </c>
      <c r="H81" s="19">
        <f t="shared" si="9"/>
        <v>5.6180624999999997</v>
      </c>
      <c r="I81" s="19">
        <f t="shared" si="10"/>
        <v>4.3367499999999994</v>
      </c>
      <c r="J81" s="19">
        <f t="shared" si="11"/>
        <v>3.7453749999999992</v>
      </c>
      <c r="K81" s="20">
        <f t="shared" si="12"/>
        <v>4.8186111111111108E-4</v>
      </c>
      <c r="L81" s="19"/>
    </row>
    <row r="82" spans="3:12">
      <c r="C82" s="57" t="s">
        <v>213</v>
      </c>
      <c r="D82" s="58"/>
      <c r="E82" s="59"/>
      <c r="F82" s="34">
        <v>710</v>
      </c>
      <c r="G82" s="19">
        <v>365.74999999999994</v>
      </c>
      <c r="H82" s="19">
        <f t="shared" si="9"/>
        <v>10.423874999999999</v>
      </c>
      <c r="I82" s="19">
        <f t="shared" si="10"/>
        <v>8.0464999999999982</v>
      </c>
      <c r="J82" s="19">
        <f t="shared" si="11"/>
        <v>6.9492499999999984</v>
      </c>
      <c r="K82" s="20">
        <f t="shared" si="12"/>
        <v>8.9405555555555538E-4</v>
      </c>
      <c r="L82" s="19"/>
    </row>
    <row r="83" spans="3:12">
      <c r="C83" s="57" t="s">
        <v>95</v>
      </c>
      <c r="D83" s="58"/>
      <c r="E83" s="59"/>
      <c r="F83" s="34">
        <v>139</v>
      </c>
      <c r="G83" s="19">
        <v>66.499999999999986</v>
      </c>
      <c r="H83" s="19">
        <f t="shared" si="9"/>
        <v>1.8952499999999997</v>
      </c>
      <c r="I83" s="19">
        <f t="shared" si="10"/>
        <v>1.4629999999999996</v>
      </c>
      <c r="J83" s="19">
        <f t="shared" si="11"/>
        <v>1.2634999999999996</v>
      </c>
      <c r="K83" s="20">
        <f t="shared" si="12"/>
        <v>1.6255555555555552E-4</v>
      </c>
      <c r="L83" s="19"/>
    </row>
    <row r="84" spans="3:12">
      <c r="C84" s="57" t="s">
        <v>215</v>
      </c>
      <c r="D84" s="58"/>
      <c r="E84" s="59"/>
      <c r="F84" s="34">
        <v>100</v>
      </c>
      <c r="G84" s="19">
        <v>48.687499999999993</v>
      </c>
      <c r="H84" s="19">
        <f t="shared" si="9"/>
        <v>1.3875937499999997</v>
      </c>
      <c r="I84" s="19">
        <f t="shared" si="10"/>
        <v>1.0711249999999999</v>
      </c>
      <c r="J84" s="19">
        <f t="shared" si="11"/>
        <v>0.92506249999999979</v>
      </c>
      <c r="K84" s="20">
        <f t="shared" si="12"/>
        <v>1.1901388888888888E-4</v>
      </c>
      <c r="L84" s="19"/>
    </row>
    <row r="85" spans="3:12">
      <c r="C85" s="57" t="s">
        <v>198</v>
      </c>
      <c r="D85" s="58"/>
      <c r="E85" s="59"/>
      <c r="F85" s="34">
        <v>62</v>
      </c>
      <c r="G85" s="19">
        <v>30.874999999999996</v>
      </c>
      <c r="H85" s="19">
        <f t="shared" si="9"/>
        <v>0.87993749999999993</v>
      </c>
      <c r="I85" s="19">
        <f t="shared" si="10"/>
        <v>0.67924999999999991</v>
      </c>
      <c r="J85" s="19">
        <f t="shared" si="11"/>
        <v>0.58662499999999995</v>
      </c>
      <c r="K85" s="20">
        <f t="shared" si="12"/>
        <v>7.5472222222222217E-5</v>
      </c>
      <c r="L85" s="19"/>
    </row>
    <row r="86" spans="3:12">
      <c r="C86" s="57" t="s">
        <v>214</v>
      </c>
      <c r="D86" s="58"/>
      <c r="E86" s="59"/>
      <c r="F86" s="34">
        <v>390</v>
      </c>
      <c r="G86" s="19">
        <v>197.12499999999997</v>
      </c>
      <c r="H86" s="19">
        <f t="shared" si="9"/>
        <v>5.6180624999999997</v>
      </c>
      <c r="I86" s="19">
        <f t="shared" si="10"/>
        <v>4.3367499999999994</v>
      </c>
      <c r="J86" s="19">
        <f t="shared" si="11"/>
        <v>3.7453749999999992</v>
      </c>
      <c r="K86" s="20">
        <f t="shared" si="12"/>
        <v>4.8186111111111108E-4</v>
      </c>
      <c r="L86" s="19"/>
    </row>
    <row r="87" spans="3:12">
      <c r="C87" s="57" t="s">
        <v>193</v>
      </c>
      <c r="D87" s="58"/>
      <c r="E87" s="59"/>
      <c r="F87" s="34">
        <v>1180</v>
      </c>
      <c r="G87" s="19">
        <v>306.375</v>
      </c>
      <c r="H87" s="19">
        <f t="shared" si="9"/>
        <v>8.7316874999999996</v>
      </c>
      <c r="I87" s="19">
        <f t="shared" si="10"/>
        <v>6.7402499999999996</v>
      </c>
      <c r="J87" s="19">
        <f t="shared" si="11"/>
        <v>5.8211249999999994</v>
      </c>
      <c r="K87" s="20">
        <f t="shared" si="12"/>
        <v>7.4891666666666661E-4</v>
      </c>
      <c r="L87" s="19"/>
    </row>
    <row r="88" spans="3:12">
      <c r="C88" s="57" t="s">
        <v>229</v>
      </c>
      <c r="D88" s="58"/>
      <c r="E88" s="59"/>
      <c r="F88" s="34">
        <v>700</v>
      </c>
      <c r="G88" s="19">
        <v>337.25</v>
      </c>
      <c r="H88" s="19">
        <f t="shared" si="9"/>
        <v>9.6116250000000001</v>
      </c>
      <c r="I88" s="19">
        <f t="shared" si="10"/>
        <v>7.4194999999999993</v>
      </c>
      <c r="J88" s="19">
        <f t="shared" si="11"/>
        <v>6.4077500000000001</v>
      </c>
      <c r="K88" s="20">
        <f t="shared" si="12"/>
        <v>8.2438888888888883E-4</v>
      </c>
      <c r="L88" s="19"/>
    </row>
    <row r="89" spans="3:12">
      <c r="C89" s="57" t="s">
        <v>195</v>
      </c>
      <c r="D89" s="58"/>
      <c r="E89" s="59"/>
      <c r="F89" s="34">
        <v>195</v>
      </c>
      <c r="G89" s="19">
        <v>90.25</v>
      </c>
      <c r="H89" s="19">
        <f t="shared" si="9"/>
        <v>2.5721250000000002</v>
      </c>
      <c r="I89" s="19">
        <f t="shared" si="10"/>
        <v>1.9854999999999998</v>
      </c>
      <c r="J89" s="19">
        <f t="shared" si="11"/>
        <v>1.71475</v>
      </c>
      <c r="K89" s="20">
        <f t="shared" si="12"/>
        <v>2.2061111111111109E-4</v>
      </c>
      <c r="L89" s="19"/>
    </row>
    <row r="90" spans="3:12">
      <c r="C90" s="57" t="s">
        <v>230</v>
      </c>
      <c r="D90" s="58"/>
      <c r="E90" s="59"/>
      <c r="F90" s="34">
        <v>68</v>
      </c>
      <c r="G90" s="19">
        <v>34.437499999999993</v>
      </c>
      <c r="H90" s="19">
        <f t="shared" si="9"/>
        <v>0.98146874999999978</v>
      </c>
      <c r="I90" s="19">
        <f t="shared" si="10"/>
        <v>0.75762499999999977</v>
      </c>
      <c r="J90" s="19">
        <f t="shared" si="11"/>
        <v>0.65431249999999985</v>
      </c>
      <c r="K90" s="20">
        <f t="shared" si="12"/>
        <v>8.4180555555555536E-5</v>
      </c>
      <c r="L90" s="19"/>
    </row>
    <row r="91" spans="3:12">
      <c r="C91" s="57" t="s">
        <v>231</v>
      </c>
      <c r="D91" s="58"/>
      <c r="E91" s="59"/>
      <c r="F91" s="34">
        <v>565</v>
      </c>
      <c r="G91" s="19">
        <v>289.74999999999994</v>
      </c>
      <c r="H91" s="19">
        <f t="shared" si="9"/>
        <v>8.2578749999999985</v>
      </c>
      <c r="I91" s="19">
        <f t="shared" si="10"/>
        <v>6.3744999999999985</v>
      </c>
      <c r="J91" s="19">
        <f t="shared" si="11"/>
        <v>5.5052499999999984</v>
      </c>
      <c r="K91" s="20">
        <f t="shared" si="12"/>
        <v>7.0827777777777762E-4</v>
      </c>
      <c r="L91" s="19"/>
    </row>
    <row r="92" spans="3:12">
      <c r="C92" s="57" t="s">
        <v>232</v>
      </c>
      <c r="D92" s="58"/>
      <c r="E92" s="59"/>
      <c r="F92" s="34">
        <v>105</v>
      </c>
      <c r="G92" s="19">
        <v>49.874999999999993</v>
      </c>
      <c r="H92" s="19">
        <f t="shared" si="9"/>
        <v>1.4214374999999999</v>
      </c>
      <c r="I92" s="19">
        <f t="shared" si="10"/>
        <v>1.0972499999999998</v>
      </c>
      <c r="J92" s="19">
        <f t="shared" si="11"/>
        <v>0.94762499999999983</v>
      </c>
      <c r="K92" s="20">
        <f t="shared" si="12"/>
        <v>1.2191666666666664E-4</v>
      </c>
      <c r="L92" s="19"/>
    </row>
    <row r="93" spans="3:12">
      <c r="C93" s="57" t="s">
        <v>211</v>
      </c>
      <c r="D93" s="58"/>
      <c r="E93" s="59"/>
      <c r="F93" s="34">
        <v>378</v>
      </c>
      <c r="G93" s="19">
        <v>224.43749999999997</v>
      </c>
      <c r="H93" s="19">
        <f t="shared" si="9"/>
        <v>6.3964687499999995</v>
      </c>
      <c r="I93" s="19">
        <f t="shared" si="10"/>
        <v>4.9376249999999988</v>
      </c>
      <c r="J93" s="19">
        <f t="shared" si="11"/>
        <v>4.2643124999999991</v>
      </c>
      <c r="K93" s="20">
        <f t="shared" si="12"/>
        <v>5.4862499999999985E-4</v>
      </c>
      <c r="L93" s="19"/>
    </row>
    <row r="94" spans="3:12">
      <c r="C94" s="57" t="s">
        <v>204</v>
      </c>
      <c r="D94" s="58"/>
      <c r="E94" s="59"/>
      <c r="F94" s="34">
        <v>460</v>
      </c>
      <c r="G94" s="19">
        <v>232.74999999999997</v>
      </c>
      <c r="H94" s="19">
        <f t="shared" si="9"/>
        <v>6.6333749999999991</v>
      </c>
      <c r="I94" s="19">
        <f t="shared" si="10"/>
        <v>5.1204999999999989</v>
      </c>
      <c r="J94" s="19">
        <f t="shared" si="11"/>
        <v>4.4222499999999991</v>
      </c>
      <c r="K94" s="20">
        <f t="shared" si="12"/>
        <v>5.6894444444444429E-4</v>
      </c>
      <c r="L94" s="19"/>
    </row>
    <row r="95" spans="3:12">
      <c r="C95" s="57" t="s">
        <v>212</v>
      </c>
      <c r="D95" s="58"/>
      <c r="E95" s="59"/>
      <c r="F95" s="34">
        <v>230</v>
      </c>
      <c r="G95" s="19">
        <v>105.68749999999999</v>
      </c>
      <c r="H95" s="19">
        <f t="shared" si="9"/>
        <v>3.0120937499999996</v>
      </c>
      <c r="I95" s="19">
        <f t="shared" si="10"/>
        <v>2.3251249999999994</v>
      </c>
      <c r="J95" s="19">
        <f t="shared" si="11"/>
        <v>2.0080624999999999</v>
      </c>
      <c r="K95" s="20">
        <f t="shared" si="12"/>
        <v>2.5834722222222215E-4</v>
      </c>
      <c r="L95" s="19"/>
    </row>
    <row r="96" spans="3:12">
      <c r="C96" s="57" t="s">
        <v>233</v>
      </c>
      <c r="D96" s="58"/>
      <c r="E96" s="59"/>
      <c r="F96" s="34">
        <v>1320</v>
      </c>
      <c r="G96" s="19">
        <v>346.74999999999994</v>
      </c>
      <c r="H96" s="19">
        <f t="shared" si="9"/>
        <v>9.8823749999999979</v>
      </c>
      <c r="I96" s="19">
        <f t="shared" si="10"/>
        <v>7.6284999999999981</v>
      </c>
      <c r="J96" s="19">
        <f t="shared" si="11"/>
        <v>6.5882499999999986</v>
      </c>
      <c r="K96" s="20">
        <f t="shared" si="12"/>
        <v>8.4761111111111094E-4</v>
      </c>
      <c r="L96" s="19"/>
    </row>
    <row r="97" spans="3:12">
      <c r="C97" s="57" t="s">
        <v>96</v>
      </c>
      <c r="D97" s="58"/>
      <c r="E97" s="59"/>
      <c r="F97" s="34">
        <v>300</v>
      </c>
      <c r="G97" s="19">
        <v>146.06249999999997</v>
      </c>
      <c r="H97" s="19">
        <f t="shared" si="9"/>
        <v>4.1627812499999992</v>
      </c>
      <c r="I97" s="19">
        <f t="shared" si="10"/>
        <v>3.2133749999999992</v>
      </c>
      <c r="J97" s="19">
        <f t="shared" si="11"/>
        <v>2.7751874999999995</v>
      </c>
      <c r="K97" s="20">
        <f t="shared" si="12"/>
        <v>3.5704166666666659E-4</v>
      </c>
      <c r="L97" s="19"/>
    </row>
    <row r="98" spans="3:12">
      <c r="C98" s="57" t="s">
        <v>129</v>
      </c>
      <c r="D98" s="58"/>
      <c r="E98" s="59"/>
      <c r="F98" s="34">
        <v>605</v>
      </c>
      <c r="G98" s="19">
        <v>305.18749999999994</v>
      </c>
      <c r="H98" s="19">
        <f t="shared" si="9"/>
        <v>8.6978437499999988</v>
      </c>
      <c r="I98" s="19">
        <f t="shared" si="10"/>
        <v>6.7141249999999983</v>
      </c>
      <c r="J98" s="19">
        <f t="shared" si="11"/>
        <v>5.7985624999999992</v>
      </c>
      <c r="K98" s="20">
        <f t="shared" si="12"/>
        <v>7.4601388888888872E-4</v>
      </c>
      <c r="L98" s="19"/>
    </row>
    <row r="99" spans="3:12">
      <c r="C99" s="57" t="s">
        <v>234</v>
      </c>
      <c r="D99" s="58"/>
      <c r="E99" s="59"/>
      <c r="F99" s="34">
        <v>4500</v>
      </c>
      <c r="G99" s="19">
        <v>2522.25</v>
      </c>
      <c r="H99" s="19">
        <f t="shared" si="9"/>
        <v>71.884124999999997</v>
      </c>
      <c r="I99" s="19">
        <f t="shared" si="10"/>
        <v>55.4895</v>
      </c>
      <c r="J99" s="19">
        <f t="shared" si="11"/>
        <v>47.922750000000001</v>
      </c>
      <c r="K99" s="20">
        <f t="shared" si="12"/>
        <v>6.1655E-3</v>
      </c>
      <c r="L99" s="19"/>
    </row>
    <row r="100" spans="3:12">
      <c r="C100" s="57" t="s">
        <v>235</v>
      </c>
      <c r="D100" s="58"/>
      <c r="E100" s="59"/>
      <c r="F100" s="34">
        <v>2825</v>
      </c>
      <c r="G100" s="19">
        <v>1637.5624999999998</v>
      </c>
      <c r="H100" s="19">
        <f t="shared" si="9"/>
        <v>46.670531249999996</v>
      </c>
      <c r="I100" s="19">
        <f t="shared" si="10"/>
        <v>36.026374999999994</v>
      </c>
      <c r="J100" s="19">
        <f t="shared" si="11"/>
        <v>31.113687499999994</v>
      </c>
      <c r="K100" s="20">
        <f t="shared" si="12"/>
        <v>4.0029305555555547E-3</v>
      </c>
      <c r="L100" s="19"/>
    </row>
    <row r="101" spans="3:12">
      <c r="C101" s="57" t="s">
        <v>236</v>
      </c>
      <c r="D101" s="58"/>
      <c r="E101" s="59"/>
      <c r="F101" s="34">
        <v>2700</v>
      </c>
      <c r="G101" s="19">
        <v>2004.4999999999998</v>
      </c>
      <c r="H101" s="19">
        <f t="shared" si="9"/>
        <v>57.128249999999994</v>
      </c>
      <c r="I101" s="19">
        <f t="shared" si="10"/>
        <v>44.09899999999999</v>
      </c>
      <c r="J101" s="19">
        <f t="shared" si="11"/>
        <v>38.085499999999996</v>
      </c>
      <c r="K101" s="20">
        <f t="shared" si="12"/>
        <v>4.8998888888888877E-3</v>
      </c>
      <c r="L101" s="19"/>
    </row>
    <row r="102" spans="3:12">
      <c r="C102" s="57" t="s">
        <v>237</v>
      </c>
      <c r="D102" s="58"/>
      <c r="E102" s="59"/>
      <c r="F102" s="34">
        <v>995</v>
      </c>
      <c r="G102" s="19">
        <v>665</v>
      </c>
      <c r="H102" s="19">
        <f t="shared" si="9"/>
        <v>18.952500000000001</v>
      </c>
      <c r="I102" s="19">
        <f t="shared" si="10"/>
        <v>14.629999999999999</v>
      </c>
      <c r="J102" s="19">
        <f t="shared" si="11"/>
        <v>12.635</v>
      </c>
      <c r="K102" s="20">
        <f t="shared" si="12"/>
        <v>1.6255555555555554E-3</v>
      </c>
      <c r="L102" s="19"/>
    </row>
    <row r="103" spans="3:12">
      <c r="C103" s="57" t="s">
        <v>238</v>
      </c>
      <c r="D103" s="58"/>
      <c r="E103" s="59"/>
      <c r="F103" s="34">
        <v>1248</v>
      </c>
      <c r="G103" s="19">
        <v>832.43749999999989</v>
      </c>
      <c r="H103" s="19">
        <f t="shared" si="9"/>
        <v>23.724468749999996</v>
      </c>
      <c r="I103" s="19">
        <f t="shared" si="10"/>
        <v>18.313624999999995</v>
      </c>
      <c r="J103" s="19">
        <f t="shared" si="11"/>
        <v>15.816312499999997</v>
      </c>
      <c r="K103" s="20">
        <f t="shared" si="12"/>
        <v>2.0348472222222217E-3</v>
      </c>
      <c r="L103" s="19"/>
    </row>
    <row r="104" spans="3:12">
      <c r="C104" s="57" t="s">
        <v>239</v>
      </c>
      <c r="D104" s="58"/>
      <c r="E104" s="59"/>
      <c r="F104" s="34">
        <v>1200</v>
      </c>
      <c r="G104" s="19">
        <v>530.81249999999989</v>
      </c>
      <c r="H104" s="19">
        <f t="shared" si="9"/>
        <v>15.128156249999996</v>
      </c>
      <c r="I104" s="19">
        <f t="shared" si="10"/>
        <v>11.677874999999997</v>
      </c>
      <c r="J104" s="19">
        <f t="shared" si="11"/>
        <v>10.085437499999998</v>
      </c>
      <c r="K104" s="20">
        <f t="shared" si="12"/>
        <v>1.2975416666666662E-3</v>
      </c>
      <c r="L104" s="19"/>
    </row>
    <row r="105" spans="3:12">
      <c r="C105" s="57" t="s">
        <v>240</v>
      </c>
      <c r="D105" s="58"/>
      <c r="E105" s="59"/>
      <c r="F105" s="34">
        <v>1200</v>
      </c>
      <c r="G105" s="19">
        <v>530.81249999999989</v>
      </c>
      <c r="H105" s="19">
        <f t="shared" si="9"/>
        <v>15.128156249999996</v>
      </c>
      <c r="I105" s="19">
        <f t="shared" si="10"/>
        <v>11.677874999999997</v>
      </c>
      <c r="J105" s="19">
        <f t="shared" si="11"/>
        <v>10.085437499999998</v>
      </c>
      <c r="K105" s="20">
        <f t="shared" si="12"/>
        <v>1.2975416666666662E-3</v>
      </c>
      <c r="L105" s="19"/>
    </row>
    <row r="106" spans="3:12">
      <c r="C106" s="57" t="s">
        <v>241</v>
      </c>
      <c r="D106" s="58"/>
      <c r="E106" s="59"/>
      <c r="F106" s="34">
        <v>1260</v>
      </c>
      <c r="G106" s="19">
        <v>530.81249999999989</v>
      </c>
      <c r="H106" s="19">
        <f t="shared" si="9"/>
        <v>15.128156249999996</v>
      </c>
      <c r="I106" s="19">
        <f t="shared" si="10"/>
        <v>11.677874999999997</v>
      </c>
      <c r="J106" s="19">
        <f t="shared" si="11"/>
        <v>10.085437499999998</v>
      </c>
      <c r="K106" s="20">
        <f t="shared" si="12"/>
        <v>1.2975416666666662E-3</v>
      </c>
      <c r="L106" s="19"/>
    </row>
  </sheetData>
  <mergeCells count="58">
    <mergeCell ref="K10:L10"/>
    <mergeCell ref="F10:G10"/>
    <mergeCell ref="H10:J10"/>
    <mergeCell ref="F11:G11"/>
    <mergeCell ref="H11:J11"/>
    <mergeCell ref="F19:G19"/>
    <mergeCell ref="H19:J19"/>
    <mergeCell ref="K12:K14"/>
    <mergeCell ref="F12:F14"/>
    <mergeCell ref="G12:G14"/>
    <mergeCell ref="H12:H14"/>
    <mergeCell ref="I12:I14"/>
    <mergeCell ref="J12:J14"/>
    <mergeCell ref="L12:L14"/>
    <mergeCell ref="F18:G18"/>
    <mergeCell ref="H18:J18"/>
    <mergeCell ref="K18:L18"/>
    <mergeCell ref="C77:E77"/>
    <mergeCell ref="C20:D20"/>
    <mergeCell ref="C21:D21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89:E89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101:E101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2:E102"/>
    <mergeCell ref="C103:E103"/>
    <mergeCell ref="C104:E104"/>
    <mergeCell ref="C105:E105"/>
    <mergeCell ref="C106:E106"/>
  </mergeCells>
  <conditionalFormatting sqref="L21 F15:L15">
    <cfRule type="cellIs" dxfId="0" priority="13" operator="equal">
      <formula>0</formula>
    </cfRule>
  </conditionalFormatting>
  <pageMargins left="0.7" right="0.7" top="0.75" bottom="0.75" header="0.3" footer="0.3"/>
  <pageSetup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All Inclusive CPC Pricing</vt:lpstr>
      <vt:lpstr>Category 1 - Standley (DHS)</vt:lpstr>
      <vt:lpstr>Category 2 - Standley (DHS)</vt:lpstr>
      <vt:lpstr>Category 4 - Standley (DHS)</vt:lpstr>
      <vt:lpstr>Category 8 - Standley (DHS)</vt:lpstr>
      <vt:lpstr>Category 10a - Standley (DHS)</vt:lpstr>
      <vt:lpstr>'Category 1 - Standley (DHS)'!Print_Area</vt:lpstr>
      <vt:lpstr>'Category 10a - Standley (DHS)'!Print_Area</vt:lpstr>
      <vt:lpstr>'Category 2 - Standley (DHS)'!Print_Area</vt:lpstr>
      <vt:lpstr>'Category 4 - Standley (DHS)'!Print_Area</vt:lpstr>
      <vt:lpstr>'Category 8 - Standley (DHS)'!Print_Area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Shalaj Tater</dc:creator>
  <cp:lastModifiedBy>139045</cp:lastModifiedBy>
  <cp:lastPrinted>2010-09-02T15:38:28Z</cp:lastPrinted>
  <dcterms:created xsi:type="dcterms:W3CDTF">2010-08-24T14:43:08Z</dcterms:created>
  <dcterms:modified xsi:type="dcterms:W3CDTF">2011-12-30T16:34:05Z</dcterms:modified>
</cp:coreProperties>
</file>